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管理\施設整備\老人福祉施設建設関係\総合事業（第１号事業）\総合事業(介護予防相当)届出様式\HP添付用(総合事業)\R4～\"/>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comments1.xml><?xml version="1.0" encoding="utf-8"?>
<comments xmlns="http://schemas.openxmlformats.org/spreadsheetml/2006/main">
  <authors>
    <author>泉 さや香</author>
  </authors>
  <commentList>
    <comment ref="P10" authorId="0" shapeId="0">
      <text>
        <r>
          <rPr>
            <sz val="14"/>
            <color indexed="81"/>
            <rFont val="MS P ゴシック"/>
            <family val="3"/>
            <charset val="128"/>
          </rPr>
          <t>上記対象年月を入力すると自動で入力されます。</t>
        </r>
      </text>
    </comment>
  </commentList>
</comments>
</file>

<file path=xl/comments2.xml><?xml version="1.0" encoding="utf-8"?>
<comments xmlns="http://schemas.openxmlformats.org/spreadsheetml/2006/main">
  <authors>
    <author>泉 さや香</author>
  </authors>
  <commentList>
    <comment ref="P10" authorId="0" shapeId="0">
      <text>
        <r>
          <rPr>
            <sz val="14"/>
            <color indexed="81"/>
            <rFont val="MS P ゴシック"/>
            <family val="3"/>
            <charset val="128"/>
          </rPr>
          <t>上記対象年月を入力すると自動で入力されます。</t>
        </r>
      </text>
    </comment>
  </commentList>
</comments>
</file>

<file path=xl/sharedStrings.xml><?xml version="1.0" encoding="utf-8"?>
<sst xmlns="http://schemas.openxmlformats.org/spreadsheetml/2006/main" count="465" uniqueCount="169">
  <si>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</si>
  <si>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</si>
  <si>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</si>
  <si>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</si>
  <si>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</si>
  <si>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</si>
  <si>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</si>
  <si>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</si>
  <si>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</si>
  <si>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</si>
  <si>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</si>
  <si>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</si>
  <si>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</si>
  <si>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</si>
  <si>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</si>
  <si>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</si>
  <si>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</si>
  <si>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</si>
  <si>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</si>
  <si>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</si>
  <si>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</si>
  <si>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</si>
  <si>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</si>
  <si>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</si>
  <si>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</si>
  <si>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</si>
  <si>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</si>
  <si>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</si>
  <si>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</si>
  <si>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</si>
  <si>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</si>
  <si>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</si>
  <si>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</si>
  <si>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</si>
  <si>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</si>
  <si>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</si>
  <si>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</si>
  <si>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</si>
  <si>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</si>
  <si>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</si>
  <si>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</si>
  <si>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</si>
  <si>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</si>
  <si>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</si>
  <si>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</si>
  <si>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</si>
  <si>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</si>
  <si>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</si>
  <si>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</si>
  <si>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</si>
  <si>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</si>
  <si>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</si>
  <si>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</si>
  <si>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</si>
  <si>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</si>
  <si>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</si>
  <si>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</si>
  <si>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</si>
  <si>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</si>
  <si>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</si>
  <si>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</si>
  <si>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</si>
  <si>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</si>
  <si>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</si>
  <si>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</si>
  <si>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</si>
  <si>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</si>
  <si>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</si>
  <si>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</si>
  <si>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</si>
  <si>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</si>
  <si>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</si>
  <si>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</si>
  <si>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</si>
  <si>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</si>
  <si>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</si>
  <si>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</si>
  <si>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</si>
  <si>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</si>
  <si>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</si>
  <si>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</si>
  <si>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</si>
  <si>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</si>
  <si>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</si>
  <si>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</si>
  <si>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</si>
  <si>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</si>
  <si>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</si>
  <si>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</si>
  <si>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</si>
  <si>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</si>
  <si>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</si>
  <si>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</si>
  <si>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</si>
  <si>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</si>
  <si>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</si>
  <si>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</si>
  <si>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</si>
  <si>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</si>
  <si>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</si>
  <si>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</si>
  <si>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</si>
  <si>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</si>
  <si>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</si>
  <si>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</si>
  <si>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</si>
  <si>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</si>
  <si>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</si>
  <si>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</si>
  <si>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</si>
  <si>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</si>
  <si>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</si>
  <si>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</si>
  <si>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</si>
  <si>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</si>
  <si>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</si>
  <si>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</si>
  <si>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</si>
  <si>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</si>
  <si>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</si>
  <si>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</si>
  <si>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</si>
  <si>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</si>
  <si>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</si>
  <si>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</si>
  <si>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</si>
  <si>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</si>
  <si>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</si>
  <si>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</si>
  <si>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</si>
  <si>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</si>
  <si>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</si>
  <si>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</si>
  <si>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</si>
  <si>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</si>
  <si>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</si>
  <si>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</si>
  <si>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</si>
  <si>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</si>
  <si>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</si>
  <si>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</si>
  <si>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</si>
  <si>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</si>
  <si>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</si>
  <si>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</si>
  <si>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</si>
  <si>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</si>
  <si>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</si>
  <si>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</si>
  <si>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</si>
  <si>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</si>
  <si>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</si>
  <si>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</si>
  <si>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</si>
  <si>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</si>
  <si>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</si>
  <si>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</si>
  <si>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</si>
  <si>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</si>
  <si>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</si>
  <si>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</si>
  <si>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</si>
  <si>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</si>
  <si>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</si>
  <si>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</si>
  <si>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</si>
  <si>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</si>
  <si>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</si>
  <si>
    <t>※自治体独自の資格等を追加する必要がある場合は、上表の空欄に資格名称を追加することができます。</t>
    <rPh sb="1" eb="4">
      <t>ジチタイ</t>
    </rPh>
    <rPh sb="4" eb="6">
      <t>ドクジ</t>
    </rPh>
    <rPh sb="7" eb="9">
      <t>シカク</t>
    </rPh>
    <rPh sb="9" eb="10">
      <t>トウ</t>
    </rPh>
    <rPh sb="11" eb="13">
      <t>ツイカ</t>
    </rPh>
    <rPh sb="15" eb="17">
      <t>ヒツヨウ</t>
    </rPh>
    <rPh sb="20" eb="22">
      <t>バアイ</t>
    </rPh>
    <rPh sb="24" eb="26">
      <t>ジョウヒョウ</t>
    </rPh>
    <rPh sb="27" eb="29">
      <t>クウラン</t>
    </rPh>
    <rPh sb="30" eb="32">
      <t>シカク</t>
    </rPh>
    <rPh sb="32" eb="34">
      <t>メイショウ</t>
    </rPh>
    <rPh sb="35" eb="37">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</si>
</sst>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sz val="14"/>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0" zoomScaleNormal="55" zoomScaleSheetLayoutView="70" workbookViewId="0">
      <selection activeCell="U2" sqref="U2:V2"/>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166</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161</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c r="V2" s="260"/>
      <c r="W2" s="39" t="s">
        <v>17</v>
      </c>
      <c r="X2" s="269" t="str">
        <f>IF(U2=0,"",YEAR(DATE(2018+U2,1,1)))</f>
        <v/>
      </c>
      <c r="Y2" s="269"/>
      <c r="Z2" s="41" t="s">
        <v>21</v>
      </c>
      <c r="AA2" s="41" t="s">
        <v>22</v>
      </c>
      <c r="AB2" s="260"/>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103</v>
      </c>
      <c r="AZ3" s="294" t="s">
        <v>143</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134</v>
      </c>
      <c r="AZ4" s="294" t="s">
        <v>135</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77</v>
      </c>
      <c r="AK5" s="60"/>
      <c r="AL5" s="60"/>
      <c r="AM5" s="60"/>
      <c r="AN5" s="60"/>
      <c r="AO5" s="60"/>
      <c r="AP5" s="60"/>
      <c r="AQ5" s="60"/>
      <c r="AR5" s="49"/>
      <c r="AS5" s="49"/>
      <c r="AT5" s="61"/>
      <c r="AU5" s="60"/>
      <c r="AV5" s="254">
        <v>40</v>
      </c>
      <c r="AW5" s="255"/>
      <c r="AX5" s="61" t="s">
        <v>24</v>
      </c>
      <c r="AY5" s="60"/>
      <c r="AZ5" s="254">
        <v>160</v>
      </c>
      <c r="BA5" s="255"/>
      <c r="BB5" s="61" t="s">
        <v>119</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t="e">
        <f>DAY(EOMONTH(DATE(X2,AB2,1),0))</f>
        <v>#VALUE!</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c r="A8" s="71"/>
      <c r="B8" s="213" t="s">
        <v>27</v>
      </c>
      <c r="C8" s="217" t="s">
        <v>84</v>
      </c>
      <c r="D8" s="225"/>
      <c r="E8" s="216" t="s">
        <v>85</v>
      </c>
      <c r="F8" s="225"/>
      <c r="G8" s="216" t="s">
        <v>86</v>
      </c>
      <c r="H8" s="217"/>
      <c r="I8" s="217"/>
      <c r="J8" s="217"/>
      <c r="K8" s="225"/>
      <c r="L8" s="216" t="s">
        <v>87</v>
      </c>
      <c r="M8" s="217"/>
      <c r="N8" s="217"/>
      <c r="O8" s="218"/>
      <c r="P8" s="256" t="s">
        <v>151</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88</v>
      </c>
      <c r="AX8" s="307"/>
      <c r="AY8" s="275" t="s">
        <v>149</v>
      </c>
      <c r="AZ8" s="275"/>
      <c r="BA8" s="275"/>
      <c r="BB8" s="275"/>
      <c r="BC8" s="275"/>
      <c r="BD8" s="275"/>
    </row>
    <row r="9" spans="1:57"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c r="A10" s="71"/>
      <c r="B10" s="214"/>
      <c r="C10" s="220"/>
      <c r="D10" s="226"/>
      <c r="E10" s="219"/>
      <c r="F10" s="226"/>
      <c r="G10" s="219"/>
      <c r="H10" s="220"/>
      <c r="I10" s="220"/>
      <c r="J10" s="220"/>
      <c r="K10" s="226"/>
      <c r="L10" s="219"/>
      <c r="M10" s="220"/>
      <c r="N10" s="220"/>
      <c r="O10" s="221"/>
      <c r="P10" s="89" t="e">
        <f>DAY(DATE($X$2,$AB$2,1))</f>
        <v>#VALUE!</v>
      </c>
      <c r="Q10" s="90" t="e">
        <f>DAY(DATE($X$2,$AB$2,2))</f>
        <v>#VALUE!</v>
      </c>
      <c r="R10" s="90" t="e">
        <f>DAY(DATE($X$2,$AB$2,3))</f>
        <v>#VALUE!</v>
      </c>
      <c r="S10" s="90" t="e">
        <f>DAY(DATE($X$2,$AB$2,4))</f>
        <v>#VALUE!</v>
      </c>
      <c r="T10" s="90" t="e">
        <f>DAY(DATE($X$2,$AB$2,5))</f>
        <v>#VALUE!</v>
      </c>
      <c r="U10" s="90" t="e">
        <f>DAY(DATE($X$2,$AB$2,6))</f>
        <v>#VALUE!</v>
      </c>
      <c r="V10" s="91" t="e">
        <f>DAY(DATE($X$2,$AB$2,7))</f>
        <v>#VALUE!</v>
      </c>
      <c r="W10" s="89" t="e">
        <f>DAY(DATE($X$2,$AB$2,8))</f>
        <v>#VALUE!</v>
      </c>
      <c r="X10" s="90" t="e">
        <f>DAY(DATE($X$2,$AB$2,9))</f>
        <v>#VALUE!</v>
      </c>
      <c r="Y10" s="90" t="e">
        <f>DAY(DATE($X$2,$AB$2,10))</f>
        <v>#VALUE!</v>
      </c>
      <c r="Z10" s="90" t="e">
        <f>DAY(DATE($X$2,$AB$2,11))</f>
        <v>#VALUE!</v>
      </c>
      <c r="AA10" s="90" t="e">
        <f>DAY(DATE($X$2,$AB$2,12))</f>
        <v>#VALUE!</v>
      </c>
      <c r="AB10" s="90" t="e">
        <f>DAY(DATE($X$2,$AB$2,13))</f>
        <v>#VALUE!</v>
      </c>
      <c r="AC10" s="91" t="e">
        <f>DAY(DATE($X$2,$AB$2,14))</f>
        <v>#VALUE!</v>
      </c>
      <c r="AD10" s="89" t="e">
        <f>DAY(DATE($X$2,$AB$2,15))</f>
        <v>#VALUE!</v>
      </c>
      <c r="AE10" s="90" t="e">
        <f>DAY(DATE($X$2,$AB$2,16))</f>
        <v>#VALUE!</v>
      </c>
      <c r="AF10" s="90" t="e">
        <f>DAY(DATE($X$2,$AB$2,17))</f>
        <v>#VALUE!</v>
      </c>
      <c r="AG10" s="90" t="e">
        <f>DAY(DATE($X$2,$AB$2,18))</f>
        <v>#VALUE!</v>
      </c>
      <c r="AH10" s="90" t="e">
        <f>DAY(DATE($X$2,$AB$2,19))</f>
        <v>#VALUE!</v>
      </c>
      <c r="AI10" s="90" t="e">
        <f>DAY(DATE($X$2,$AB$2,20))</f>
        <v>#VALUE!</v>
      </c>
      <c r="AJ10" s="91" t="e">
        <f>DAY(DATE($X$2,$AB$2,21))</f>
        <v>#VALUE!</v>
      </c>
      <c r="AK10" s="89" t="e">
        <f>DAY(DATE($X$2,$AB$2,22))</f>
        <v>#VALUE!</v>
      </c>
      <c r="AL10" s="90" t="e">
        <f>DAY(DATE($X$2,$AB$2,23))</f>
        <v>#VALUE!</v>
      </c>
      <c r="AM10" s="90" t="e">
        <f>DAY(DATE($X$2,$AB$2,24))</f>
        <v>#VALUE!</v>
      </c>
      <c r="AN10" s="90" t="e">
        <f>DAY(DATE($X$2,$AB$2,25))</f>
        <v>#VALUE!</v>
      </c>
      <c r="AO10" s="90" t="e">
        <f>DAY(DATE($X$2,$AB$2,26))</f>
        <v>#VALUE!</v>
      </c>
      <c r="AP10" s="90" t="e">
        <f>DAY(DATE($X$2,$AB$2,27))</f>
        <v>#VALUE!</v>
      </c>
      <c r="AQ10" s="91" t="e">
        <f>DAY(DATE($X$2,$AB$2,28))</f>
        <v>#VALUE!</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c r="A11" s="71"/>
      <c r="B11" s="214"/>
      <c r="C11" s="220"/>
      <c r="D11" s="226"/>
      <c r="E11" s="219"/>
      <c r="F11" s="226"/>
      <c r="G11" s="219"/>
      <c r="H11" s="220"/>
      <c r="I11" s="220"/>
      <c r="J11" s="220"/>
      <c r="K11" s="226"/>
      <c r="L11" s="219"/>
      <c r="M11" s="220"/>
      <c r="N11" s="220"/>
      <c r="O11" s="221"/>
      <c r="P11" s="89" t="e">
        <f>WEEKDAY(DATE($X$2,$AB$2,1))</f>
        <v>#VALUE!</v>
      </c>
      <c r="Q11" s="90" t="e">
        <f>WEEKDAY(DATE($X$2,$AB$2,2))</f>
        <v>#VALUE!</v>
      </c>
      <c r="R11" s="90" t="e">
        <f>WEEKDAY(DATE($X$2,$AB$2,3))</f>
        <v>#VALUE!</v>
      </c>
      <c r="S11" s="90" t="e">
        <f>WEEKDAY(DATE($X$2,$AB$2,4))</f>
        <v>#VALUE!</v>
      </c>
      <c r="T11" s="90" t="e">
        <f>WEEKDAY(DATE($X$2,$AB$2,5))</f>
        <v>#VALUE!</v>
      </c>
      <c r="U11" s="90" t="e">
        <f>WEEKDAY(DATE($X$2,$AB$2,6))</f>
        <v>#VALUE!</v>
      </c>
      <c r="V11" s="91" t="e">
        <f>WEEKDAY(DATE($X$2,$AB$2,7))</f>
        <v>#VALUE!</v>
      </c>
      <c r="W11" s="89" t="e">
        <f>WEEKDAY(DATE($X$2,$AB$2,8))</f>
        <v>#VALUE!</v>
      </c>
      <c r="X11" s="90" t="e">
        <f>WEEKDAY(DATE($X$2,$AB$2,9))</f>
        <v>#VALUE!</v>
      </c>
      <c r="Y11" s="90" t="e">
        <f>WEEKDAY(DATE($X$2,$AB$2,10))</f>
        <v>#VALUE!</v>
      </c>
      <c r="Z11" s="90" t="e">
        <f>WEEKDAY(DATE($X$2,$AB$2,11))</f>
        <v>#VALUE!</v>
      </c>
      <c r="AA11" s="90" t="e">
        <f>WEEKDAY(DATE($X$2,$AB$2,12))</f>
        <v>#VALUE!</v>
      </c>
      <c r="AB11" s="90" t="e">
        <f>WEEKDAY(DATE($X$2,$AB$2,13))</f>
        <v>#VALUE!</v>
      </c>
      <c r="AC11" s="91" t="e">
        <f>WEEKDAY(DATE($X$2,$AB$2,14))</f>
        <v>#VALUE!</v>
      </c>
      <c r="AD11" s="89" t="e">
        <f>WEEKDAY(DATE($X$2,$AB$2,15))</f>
        <v>#VALUE!</v>
      </c>
      <c r="AE11" s="90" t="e">
        <f>WEEKDAY(DATE($X$2,$AB$2,16))</f>
        <v>#VALUE!</v>
      </c>
      <c r="AF11" s="90" t="e">
        <f>WEEKDAY(DATE($X$2,$AB$2,17))</f>
        <v>#VALUE!</v>
      </c>
      <c r="AG11" s="90" t="e">
        <f>WEEKDAY(DATE($X$2,$AB$2,18))</f>
        <v>#VALUE!</v>
      </c>
      <c r="AH11" s="90" t="e">
        <f>WEEKDAY(DATE($X$2,$AB$2,19))</f>
        <v>#VALUE!</v>
      </c>
      <c r="AI11" s="90" t="e">
        <f>WEEKDAY(DATE($X$2,$AB$2,20))</f>
        <v>#VALUE!</v>
      </c>
      <c r="AJ11" s="91" t="e">
        <f>WEEKDAY(DATE($X$2,$AB$2,21))</f>
        <v>#VALUE!</v>
      </c>
      <c r="AK11" s="89" t="e">
        <f>WEEKDAY(DATE($X$2,$AB$2,22))</f>
        <v>#VALUE!</v>
      </c>
      <c r="AL11" s="90" t="e">
        <f>WEEKDAY(DATE($X$2,$AB$2,23))</f>
        <v>#VALUE!</v>
      </c>
      <c r="AM11" s="90" t="e">
        <f>WEEKDAY(DATE($X$2,$AB$2,24))</f>
        <v>#VALUE!</v>
      </c>
      <c r="AN11" s="90" t="e">
        <f>WEEKDAY(DATE($X$2,$AB$2,25))</f>
        <v>#VALUE!</v>
      </c>
      <c r="AO11" s="90" t="e">
        <f>WEEKDAY(DATE($X$2,$AB$2,26))</f>
        <v>#VALUE!</v>
      </c>
      <c r="AP11" s="90" t="e">
        <f>WEEKDAY(DATE($X$2,$AB$2,27))</f>
        <v>#VALUE!</v>
      </c>
      <c r="AQ11" s="91" t="e">
        <f>WEEKDAY(DATE($X$2,$AB$2,28))</f>
        <v>#VALUE!</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c r="A12" s="71"/>
      <c r="B12" s="215"/>
      <c r="C12" s="223"/>
      <c r="D12" s="227"/>
      <c r="E12" s="222"/>
      <c r="F12" s="227"/>
      <c r="G12" s="222"/>
      <c r="H12" s="223"/>
      <c r="I12" s="223"/>
      <c r="J12" s="223"/>
      <c r="K12" s="227"/>
      <c r="L12" s="222"/>
      <c r="M12" s="223"/>
      <c r="N12" s="223"/>
      <c r="O12" s="224"/>
      <c r="P12" s="92" t="e">
        <f>IF(P11=1,"日",IF(P11=2,"月",IF(P11=3,"火",IF(P11=4,"水",IF(P11=5,"木",IF(P11=6,"金","土"))))))</f>
        <v>#VALUE!</v>
      </c>
      <c r="Q12" s="93" t="e">
        <f t="shared" ref="Q12:V12" si="0">IF(Q11=1,"日",IF(Q11=2,"月",IF(Q11=3,"火",IF(Q11=4,"水",IF(Q11=5,"木",IF(Q11=6,"金","土"))))))</f>
        <v>#VALUE!</v>
      </c>
      <c r="R12" s="93" t="e">
        <f t="shared" si="0"/>
        <v>#VALUE!</v>
      </c>
      <c r="S12" s="93" t="e">
        <f t="shared" si="0"/>
        <v>#VALUE!</v>
      </c>
      <c r="T12" s="93" t="e">
        <f t="shared" si="0"/>
        <v>#VALUE!</v>
      </c>
      <c r="U12" s="93" t="e">
        <f t="shared" si="0"/>
        <v>#VALUE!</v>
      </c>
      <c r="V12" s="94" t="e">
        <f t="shared" si="0"/>
        <v>#VALUE!</v>
      </c>
      <c r="W12" s="92" t="e">
        <f t="shared" ref="W12" si="1">IF(W11=1,"日",IF(W11=2,"月",IF(W11=3,"火",IF(W11=4,"水",IF(W11=5,"木",IF(W11=6,"金","土"))))))</f>
        <v>#VALUE!</v>
      </c>
      <c r="X12" s="93" t="e">
        <f t="shared" ref="X12" si="2">IF(X11=1,"日",IF(X11=2,"月",IF(X11=3,"火",IF(X11=4,"水",IF(X11=5,"木",IF(X11=6,"金","土"))))))</f>
        <v>#VALUE!</v>
      </c>
      <c r="Y12" s="93" t="e">
        <f t="shared" ref="Y12" si="3">IF(Y11=1,"日",IF(Y11=2,"月",IF(Y11=3,"火",IF(Y11=4,"水",IF(Y11=5,"木",IF(Y11=6,"金","土"))))))</f>
        <v>#VALUE!</v>
      </c>
      <c r="Z12" s="93" t="e">
        <f t="shared" ref="Z12" si="4">IF(Z11=1,"日",IF(Z11=2,"月",IF(Z11=3,"火",IF(Z11=4,"水",IF(Z11=5,"木",IF(Z11=6,"金","土"))))))</f>
        <v>#VALUE!</v>
      </c>
      <c r="AA12" s="93" t="e">
        <f t="shared" ref="AA12" si="5">IF(AA11=1,"日",IF(AA11=2,"月",IF(AA11=3,"火",IF(AA11=4,"水",IF(AA11=5,"木",IF(AA11=6,"金","土"))))))</f>
        <v>#VALUE!</v>
      </c>
      <c r="AB12" s="93" t="e">
        <f t="shared" ref="AB12" si="6">IF(AB11=1,"日",IF(AB11=2,"月",IF(AB11=3,"火",IF(AB11=4,"水",IF(AB11=5,"木",IF(AB11=6,"金","土"))))))</f>
        <v>#VALUE!</v>
      </c>
      <c r="AC12" s="94" t="e">
        <f t="shared" ref="AC12" si="7">IF(AC11=1,"日",IF(AC11=2,"月",IF(AC11=3,"火",IF(AC11=4,"水",IF(AC11=5,"木",IF(AC11=6,"金","土"))))))</f>
        <v>#VALUE!</v>
      </c>
      <c r="AD12" s="92" t="e">
        <f t="shared" ref="AD12" si="8">IF(AD11=1,"日",IF(AD11=2,"月",IF(AD11=3,"火",IF(AD11=4,"水",IF(AD11=5,"木",IF(AD11=6,"金","土"))))))</f>
        <v>#VALUE!</v>
      </c>
      <c r="AE12" s="93" t="e">
        <f t="shared" ref="AE12" si="9">IF(AE11=1,"日",IF(AE11=2,"月",IF(AE11=3,"火",IF(AE11=4,"水",IF(AE11=5,"木",IF(AE11=6,"金","土"))))))</f>
        <v>#VALUE!</v>
      </c>
      <c r="AF12" s="93" t="e">
        <f t="shared" ref="AF12" si="10">IF(AF11=1,"日",IF(AF11=2,"月",IF(AF11=3,"火",IF(AF11=4,"水",IF(AF11=5,"木",IF(AF11=6,"金","土"))))))</f>
        <v>#VALUE!</v>
      </c>
      <c r="AG12" s="93" t="e">
        <f t="shared" ref="AG12" si="11">IF(AG11=1,"日",IF(AG11=2,"月",IF(AG11=3,"火",IF(AG11=4,"水",IF(AG11=5,"木",IF(AG11=6,"金","土"))))))</f>
        <v>#VALUE!</v>
      </c>
      <c r="AH12" s="93" t="e">
        <f t="shared" ref="AH12" si="12">IF(AH11=1,"日",IF(AH11=2,"月",IF(AH11=3,"火",IF(AH11=4,"水",IF(AH11=5,"木",IF(AH11=6,"金","土"))))))</f>
        <v>#VALUE!</v>
      </c>
      <c r="AI12" s="93" t="e">
        <f t="shared" ref="AI12" si="13">IF(AI11=1,"日",IF(AI11=2,"月",IF(AI11=3,"火",IF(AI11=4,"水",IF(AI11=5,"木",IF(AI11=6,"金","土"))))))</f>
        <v>#VALUE!</v>
      </c>
      <c r="AJ12" s="94" t="e">
        <f t="shared" ref="AJ12" si="14">IF(AJ11=1,"日",IF(AJ11=2,"月",IF(AJ11=3,"火",IF(AJ11=4,"水",IF(AJ11=5,"木",IF(AJ11=6,"金","土"))))))</f>
        <v>#VALUE!</v>
      </c>
      <c r="AK12" s="92" t="e">
        <f t="shared" ref="AK12" si="15">IF(AK11=1,"日",IF(AK11=2,"月",IF(AK11=3,"火",IF(AK11=4,"水",IF(AK11=5,"木",IF(AK11=6,"金","土"))))))</f>
        <v>#VALUE!</v>
      </c>
      <c r="AL12" s="93" t="e">
        <f t="shared" ref="AL12" si="16">IF(AL11=1,"日",IF(AL11=2,"月",IF(AL11=3,"火",IF(AL11=4,"水",IF(AL11=5,"木",IF(AL11=6,"金","土"))))))</f>
        <v>#VALUE!</v>
      </c>
      <c r="AM12" s="93" t="e">
        <f t="shared" ref="AM12" si="17">IF(AM11=1,"日",IF(AM11=2,"月",IF(AM11=3,"火",IF(AM11=4,"水",IF(AM11=5,"木",IF(AM11=6,"金","土"))))))</f>
        <v>#VALUE!</v>
      </c>
      <c r="AN12" s="93" t="e">
        <f t="shared" ref="AN12" si="18">IF(AN11=1,"日",IF(AN11=2,"月",IF(AN11=3,"火",IF(AN11=4,"水",IF(AN11=5,"木",IF(AN11=6,"金","土"))))))</f>
        <v>#VALUE!</v>
      </c>
      <c r="AO12" s="93" t="e">
        <f t="shared" ref="AO12" si="19">IF(AO11=1,"日",IF(AO11=2,"月",IF(AO11=3,"火",IF(AO11=4,"水",IF(AO11=5,"木",IF(AO11=6,"金","土"))))))</f>
        <v>#VALUE!</v>
      </c>
      <c r="AP12" s="93" t="e">
        <f t="shared" ref="AP12" si="20">IF(AP11=1,"日",IF(AP11=2,"月",IF(AP11=3,"火",IF(AP11=4,"水",IF(AP11=5,"木",IF(AP11=6,"金","土"))))))</f>
        <v>#VALUE!</v>
      </c>
      <c r="AQ12" s="94" t="e">
        <f t="shared" ref="AQ12" si="21">IF(AQ11=1,"日",IF(AQ11=2,"月",IF(AQ11=3,"火",IF(AQ11=4,"水",IF(AQ11=5,"木",IF(AQ11=6,"金","土"))))))</f>
        <v>#VALUE!</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156</v>
      </c>
      <c r="D33" s="98"/>
      <c r="E33" s="98"/>
      <c r="F33" s="99"/>
      <c r="G33" s="99"/>
      <c r="H33" s="99"/>
      <c r="I33" s="99"/>
      <c r="J33" s="99"/>
      <c r="K33" s="99"/>
      <c r="L33" s="99"/>
      <c r="M33" s="99"/>
      <c r="N33" s="99"/>
      <c r="O33" s="99"/>
      <c r="P33" s="99"/>
      <c r="Q33" s="99" t="s">
        <v>141</v>
      </c>
      <c r="R33" s="99"/>
      <c r="S33" s="99"/>
      <c r="T33" s="99"/>
      <c r="U33" s="99"/>
      <c r="V33" s="99"/>
      <c r="W33" s="99"/>
      <c r="X33" s="99"/>
      <c r="Y33" s="99"/>
      <c r="Z33" s="99"/>
      <c r="AA33" s="101"/>
      <c r="AB33" s="99"/>
      <c r="AC33" s="99"/>
      <c r="AD33" s="99"/>
      <c r="AE33" s="99"/>
      <c r="AF33" s="99"/>
      <c r="AG33" s="99"/>
      <c r="AH33" s="99"/>
      <c r="AI33" s="99" t="s">
        <v>100</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98"/>
      <c r="E34" s="98"/>
      <c r="F34" s="99"/>
      <c r="G34" s="99"/>
      <c r="H34" s="99"/>
      <c r="I34" s="99"/>
      <c r="J34" s="99"/>
      <c r="K34" s="99"/>
      <c r="L34" s="267" t="s">
        <v>29</v>
      </c>
      <c r="M34" s="267"/>
      <c r="N34" s="99"/>
      <c r="O34" s="99"/>
      <c r="P34" s="99"/>
      <c r="Q34" s="99"/>
      <c r="R34" s="240" t="s">
        <v>54</v>
      </c>
      <c r="S34" s="240"/>
      <c r="T34" s="240" t="s">
        <v>55</v>
      </c>
      <c r="U34" s="240"/>
      <c r="V34" s="240"/>
      <c r="W34" s="240"/>
      <c r="X34" s="99"/>
      <c r="Y34" s="272" t="s">
        <v>58</v>
      </c>
      <c r="Z34" s="272"/>
      <c r="AA34" s="272"/>
      <c r="AB34" s="272"/>
      <c r="AC34" s="67"/>
      <c r="AD34" s="67"/>
      <c r="AE34" s="105" t="s">
        <v>67</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261"/>
      <c r="D35" s="262"/>
      <c r="E35" s="263"/>
      <c r="F35" s="265">
        <f>IF(AB2=1,10,IF(AB2=2,11,IF(AB2=3,12,AB2-3)))</f>
        <v>-3</v>
      </c>
      <c r="G35" s="266"/>
      <c r="H35" s="265">
        <f>IF(AB2=1,11,IF(AB2=2,12,AB2-2))</f>
        <v>-2</v>
      </c>
      <c r="I35" s="266"/>
      <c r="J35" s="265">
        <f>IF(AB2=1,12,AB2-1)</f>
        <v>-1</v>
      </c>
      <c r="K35" s="266"/>
      <c r="L35" s="243" t="s">
        <v>28</v>
      </c>
      <c r="M35" s="244"/>
      <c r="N35" s="99"/>
      <c r="O35" s="99"/>
      <c r="P35" s="99"/>
      <c r="Q35" s="99"/>
      <c r="R35" s="252"/>
      <c r="S35" s="252"/>
      <c r="T35" s="252" t="s">
        <v>56</v>
      </c>
      <c r="U35" s="252"/>
      <c r="V35" s="252" t="s">
        <v>57</v>
      </c>
      <c r="W35" s="252"/>
      <c r="X35" s="99"/>
      <c r="Y35" s="252" t="s">
        <v>56</v>
      </c>
      <c r="Z35" s="252"/>
      <c r="AA35" s="252" t="s">
        <v>57</v>
      </c>
      <c r="AB35" s="252"/>
      <c r="AC35" s="67"/>
      <c r="AD35" s="67"/>
      <c r="AE35" s="105" t="s">
        <v>63</v>
      </c>
      <c r="AF35" s="105"/>
      <c r="AG35" s="99"/>
      <c r="AH35" s="99"/>
      <c r="AI35" s="243" t="s">
        <v>4</v>
      </c>
      <c r="AJ35" s="244"/>
      <c r="AK35" s="243" t="s">
        <v>71</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261" t="s">
        <v>115</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72</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261" t="s">
        <v>116</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73</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99</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67"/>
      <c r="D42" s="67"/>
      <c r="E42" s="67"/>
      <c r="F42" s="67"/>
      <c r="G42" s="67"/>
      <c r="H42" s="67"/>
      <c r="I42" s="67"/>
      <c r="J42" s="67"/>
      <c r="K42" s="67"/>
      <c r="L42" s="67"/>
      <c r="M42" s="67"/>
      <c r="N42" s="67"/>
      <c r="O42" s="67"/>
      <c r="P42" s="99"/>
      <c r="Q42" s="99"/>
      <c r="R42" s="101" t="s">
        <v>65</v>
      </c>
      <c r="S42" s="99"/>
      <c r="T42" s="99"/>
      <c r="U42" s="99"/>
      <c r="V42" s="99"/>
      <c r="W42" s="99"/>
      <c r="X42" s="111" t="s">
        <v>124</v>
      </c>
      <c r="Y42" s="291" t="s">
        <v>125</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123</v>
      </c>
      <c r="M43" s="101"/>
      <c r="N43" s="101"/>
      <c r="O43" s="122"/>
      <c r="P43" s="99"/>
      <c r="Q43" s="99"/>
      <c r="R43" s="99" t="s">
        <v>59</v>
      </c>
      <c r="S43" s="99"/>
      <c r="T43" s="99"/>
      <c r="U43" s="99"/>
      <c r="V43" s="99"/>
      <c r="W43" s="99" t="s">
        <v>60</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21" t="s">
        <v>34</v>
      </c>
      <c r="D44" s="121"/>
      <c r="E44" s="99"/>
      <c r="F44" s="121" t="s">
        <v>36</v>
      </c>
      <c r="G44" s="121"/>
      <c r="H44" s="99"/>
      <c r="I44" s="104"/>
      <c r="J44" s="104"/>
      <c r="K44" s="99"/>
      <c r="L44" s="105" t="s">
        <v>68</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61</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102</v>
      </c>
      <c r="M46" s="99"/>
      <c r="N46" s="99"/>
      <c r="O46" s="99"/>
      <c r="P46" s="99"/>
      <c r="Q46" s="99"/>
      <c r="R46" s="99"/>
      <c r="S46" s="99"/>
      <c r="T46" s="99"/>
      <c r="U46" s="99"/>
      <c r="V46" s="99"/>
      <c r="W46" s="99"/>
      <c r="X46" s="99"/>
      <c r="Y46" s="99"/>
      <c r="Z46" s="99"/>
      <c r="AA46" s="101"/>
      <c r="AB46" s="99" t="s">
        <v>101</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132</v>
      </c>
      <c r="D47" s="99"/>
      <c r="E47" s="99"/>
      <c r="F47" s="99"/>
      <c r="G47" s="99"/>
      <c r="H47" s="99"/>
      <c r="I47" s="99"/>
      <c r="J47" s="99"/>
      <c r="K47" s="99"/>
      <c r="L47" s="99"/>
      <c r="M47" s="99"/>
      <c r="N47" s="99"/>
      <c r="O47" s="99"/>
      <c r="P47" s="99"/>
      <c r="Q47" s="99"/>
      <c r="R47" s="99" t="s">
        <v>64</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133</v>
      </c>
      <c r="E48" s="99"/>
      <c r="F48" s="99"/>
      <c r="G48" s="99"/>
      <c r="H48" s="99"/>
      <c r="I48" s="99"/>
      <c r="J48" s="99"/>
      <c r="K48" s="99"/>
      <c r="L48" s="99"/>
      <c r="M48" s="99"/>
      <c r="N48" s="99"/>
      <c r="O48" s="99"/>
      <c r="P48" s="99"/>
      <c r="Q48" s="99"/>
      <c r="R48" s="99" t="s">
        <v>67</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c r="A49" s="71"/>
      <c r="B49" s="71"/>
      <c r="C49" s="67" t="s">
        <v>38</v>
      </c>
      <c r="D49" s="99"/>
      <c r="E49" s="99"/>
      <c r="F49" s="99"/>
      <c r="G49" s="99"/>
      <c r="H49" s="99"/>
      <c r="I49" s="99"/>
      <c r="J49" s="99"/>
      <c r="K49" s="99"/>
      <c r="L49" s="99"/>
      <c r="M49" s="99"/>
      <c r="N49" s="99"/>
      <c r="O49" s="99"/>
      <c r="P49" s="99"/>
      <c r="Q49" s="99"/>
      <c r="R49" s="67" t="s">
        <v>62</v>
      </c>
      <c r="S49" s="67"/>
      <c r="T49" s="67"/>
      <c r="U49" s="67"/>
      <c r="V49" s="67"/>
      <c r="W49" s="99" t="s">
        <v>66</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c r="A50" s="71"/>
      <c r="B50" s="71"/>
      <c r="C50" s="67" t="s">
        <v>39</v>
      </c>
      <c r="D50" s="99"/>
      <c r="E50" s="99"/>
      <c r="F50" s="99"/>
      <c r="G50" s="99"/>
      <c r="H50" s="99"/>
      <c r="I50" s="99"/>
      <c r="J50" s="99"/>
      <c r="K50" s="99"/>
      <c r="L50" s="99"/>
      <c r="M50" s="99"/>
      <c r="N50" s="99"/>
      <c r="O50" s="99"/>
      <c r="P50" s="99"/>
      <c r="Q50" s="99"/>
      <c r="R50" s="295">
        <f>AE40</f>
        <v>0</v>
      </c>
      <c r="S50" s="296"/>
      <c r="T50" s="296"/>
      <c r="U50" s="297"/>
      <c r="V50" s="105" t="s">
        <v>114</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BF139"/>
  <sheetViews>
    <sheetView showGridLines="0" view="pageBreakPreview" zoomScale="70" zoomScaleNormal="75" zoomScaleSheetLayoutView="70" workbookViewId="0">
      <selection activeCell="U2" sqref="U2:V2"/>
    </sheetView>
  </sheetViews>
  <sheetFormatPr defaultColWidth="4.5" defaultRowHeight="20.25" customHeight="1"/>
  <cols>
    <col min="1" max="1" width="1.375" style="5" customWidth="1"/>
    <col min="2" max="56" width="5.625" style="5" customWidth="1"/>
    <col min="57" max="16384" width="4.5" style="5"/>
  </cols>
  <sheetData>
    <row r="1" spans="1:57" s="9" customFormat="1" ht="20.25" customHeight="1">
      <c r="A1" s="36"/>
      <c r="B1" s="36"/>
      <c r="C1" s="37" t="s">
        <v>166</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161</v>
      </c>
      <c r="AN1" s="268"/>
      <c r="AO1" s="268"/>
      <c r="AP1" s="268"/>
      <c r="AQ1" s="268"/>
      <c r="AR1" s="268"/>
      <c r="AS1" s="268"/>
      <c r="AT1" s="268"/>
      <c r="AU1" s="268"/>
      <c r="AV1" s="268"/>
      <c r="AW1" s="268"/>
      <c r="AX1" s="268"/>
      <c r="AY1" s="268"/>
      <c r="AZ1" s="268"/>
      <c r="BA1" s="268"/>
      <c r="BB1" s="40" t="s">
        <v>0</v>
      </c>
      <c r="BC1" s="36"/>
      <c r="BD1" s="36"/>
    </row>
    <row r="2" spans="1:57" s="3" customFormat="1" ht="20.25" customHeight="1">
      <c r="A2" s="41"/>
      <c r="B2" s="41"/>
      <c r="C2" s="41"/>
      <c r="D2" s="38"/>
      <c r="E2" s="41"/>
      <c r="F2" s="41"/>
      <c r="G2" s="41"/>
      <c r="H2" s="38"/>
      <c r="I2" s="39"/>
      <c r="J2" s="39"/>
      <c r="K2" s="39"/>
      <c r="L2" s="39"/>
      <c r="M2" s="39"/>
      <c r="N2" s="41"/>
      <c r="O2" s="41"/>
      <c r="P2" s="41"/>
      <c r="Q2" s="41"/>
      <c r="R2" s="41"/>
      <c r="S2" s="41"/>
      <c r="T2" s="39" t="s">
        <v>20</v>
      </c>
      <c r="U2" s="260"/>
      <c r="V2" s="260"/>
      <c r="W2" s="39" t="s">
        <v>17</v>
      </c>
      <c r="X2" s="269" t="str">
        <f>IF(U2=0,"",YEAR(DATE(2018+U2,1,1)))</f>
        <v/>
      </c>
      <c r="Y2" s="269"/>
      <c r="Z2" s="41" t="s">
        <v>21</v>
      </c>
      <c r="AA2" s="41" t="s">
        <v>22</v>
      </c>
      <c r="AB2" s="260"/>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103</v>
      </c>
      <c r="AZ3" s="294" t="s">
        <v>143</v>
      </c>
      <c r="BA3" s="294"/>
      <c r="BB3" s="294"/>
      <c r="BC3" s="294"/>
      <c r="BD3" s="39"/>
      <c r="BE3" s="4"/>
    </row>
    <row r="4" spans="1:57" s="3"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134</v>
      </c>
      <c r="AZ4" s="294" t="s">
        <v>135</v>
      </c>
      <c r="BA4" s="294"/>
      <c r="BB4" s="294"/>
      <c r="BC4" s="294"/>
      <c r="BD4" s="39"/>
      <c r="BE4" s="4"/>
    </row>
    <row r="5" spans="1:57" s="3"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77</v>
      </c>
      <c r="AK5" s="60"/>
      <c r="AL5" s="60"/>
      <c r="AM5" s="60"/>
      <c r="AN5" s="60"/>
      <c r="AO5" s="60"/>
      <c r="AP5" s="60"/>
      <c r="AQ5" s="60"/>
      <c r="AR5" s="49"/>
      <c r="AS5" s="49"/>
      <c r="AT5" s="61"/>
      <c r="AU5" s="60"/>
      <c r="AV5" s="254">
        <v>40</v>
      </c>
      <c r="AW5" s="255"/>
      <c r="AX5" s="61" t="s">
        <v>24</v>
      </c>
      <c r="AY5" s="60"/>
      <c r="AZ5" s="254">
        <v>160</v>
      </c>
      <c r="BA5" s="255"/>
      <c r="BB5" s="61" t="s">
        <v>119</v>
      </c>
      <c r="BC5" s="60"/>
      <c r="BD5" s="41"/>
      <c r="BE5" s="4"/>
    </row>
    <row r="6" spans="1:57" s="3"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t="e">
        <f>DAY(EOMONTH(DATE(X2,AB2,1),0))</f>
        <v>#VALUE!</v>
      </c>
      <c r="BA6" s="259"/>
      <c r="BB6" s="61" t="s">
        <v>26</v>
      </c>
      <c r="BC6" s="41"/>
      <c r="BD6" s="41"/>
      <c r="BE6" s="4"/>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c r="A8" s="71"/>
      <c r="B8" s="213" t="s">
        <v>27</v>
      </c>
      <c r="C8" s="217" t="s">
        <v>84</v>
      </c>
      <c r="D8" s="225"/>
      <c r="E8" s="216" t="s">
        <v>85</v>
      </c>
      <c r="F8" s="225"/>
      <c r="G8" s="216" t="s">
        <v>86</v>
      </c>
      <c r="H8" s="217"/>
      <c r="I8" s="217"/>
      <c r="J8" s="217"/>
      <c r="K8" s="225"/>
      <c r="L8" s="216" t="s">
        <v>87</v>
      </c>
      <c r="M8" s="217"/>
      <c r="N8" s="217"/>
      <c r="O8" s="218"/>
      <c r="P8" s="256" t="s">
        <v>151</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88</v>
      </c>
      <c r="AX8" s="307"/>
      <c r="AY8" s="275" t="s">
        <v>149</v>
      </c>
      <c r="AZ8" s="275"/>
      <c r="BA8" s="275"/>
      <c r="BB8" s="275"/>
      <c r="BC8" s="275"/>
      <c r="BD8" s="275"/>
    </row>
    <row r="9" spans="1:57"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c r="A10" s="71"/>
      <c r="B10" s="214"/>
      <c r="C10" s="220"/>
      <c r="D10" s="226"/>
      <c r="E10" s="219"/>
      <c r="F10" s="226"/>
      <c r="G10" s="219"/>
      <c r="H10" s="220"/>
      <c r="I10" s="220"/>
      <c r="J10" s="220"/>
      <c r="K10" s="226"/>
      <c r="L10" s="219"/>
      <c r="M10" s="220"/>
      <c r="N10" s="220"/>
      <c r="O10" s="221"/>
      <c r="P10" s="89" t="e">
        <f>DAY(DATE($X$2,$AB$2,1))</f>
        <v>#VALUE!</v>
      </c>
      <c r="Q10" s="90" t="e">
        <f>DAY(DATE($X$2,$AB$2,2))</f>
        <v>#VALUE!</v>
      </c>
      <c r="R10" s="90" t="e">
        <f>DAY(DATE($X$2,$AB$2,3))</f>
        <v>#VALUE!</v>
      </c>
      <c r="S10" s="90" t="e">
        <f>DAY(DATE($X$2,$AB$2,4))</f>
        <v>#VALUE!</v>
      </c>
      <c r="T10" s="90" t="e">
        <f>DAY(DATE($X$2,$AB$2,5))</f>
        <v>#VALUE!</v>
      </c>
      <c r="U10" s="90" t="e">
        <f>DAY(DATE($X$2,$AB$2,6))</f>
        <v>#VALUE!</v>
      </c>
      <c r="V10" s="91" t="e">
        <f>DAY(DATE($X$2,$AB$2,7))</f>
        <v>#VALUE!</v>
      </c>
      <c r="W10" s="89" t="e">
        <f>DAY(DATE($X$2,$AB$2,8))</f>
        <v>#VALUE!</v>
      </c>
      <c r="X10" s="90" t="e">
        <f>DAY(DATE($X$2,$AB$2,9))</f>
        <v>#VALUE!</v>
      </c>
      <c r="Y10" s="90" t="e">
        <f>DAY(DATE($X$2,$AB$2,10))</f>
        <v>#VALUE!</v>
      </c>
      <c r="Z10" s="90" t="e">
        <f>DAY(DATE($X$2,$AB$2,11))</f>
        <v>#VALUE!</v>
      </c>
      <c r="AA10" s="90" t="e">
        <f>DAY(DATE($X$2,$AB$2,12))</f>
        <v>#VALUE!</v>
      </c>
      <c r="AB10" s="90" t="e">
        <f>DAY(DATE($X$2,$AB$2,13))</f>
        <v>#VALUE!</v>
      </c>
      <c r="AC10" s="91" t="e">
        <f>DAY(DATE($X$2,$AB$2,14))</f>
        <v>#VALUE!</v>
      </c>
      <c r="AD10" s="89" t="e">
        <f>DAY(DATE($X$2,$AB$2,15))</f>
        <v>#VALUE!</v>
      </c>
      <c r="AE10" s="90" t="e">
        <f>DAY(DATE($X$2,$AB$2,16))</f>
        <v>#VALUE!</v>
      </c>
      <c r="AF10" s="90" t="e">
        <f>DAY(DATE($X$2,$AB$2,17))</f>
        <v>#VALUE!</v>
      </c>
      <c r="AG10" s="90" t="e">
        <f>DAY(DATE($X$2,$AB$2,18))</f>
        <v>#VALUE!</v>
      </c>
      <c r="AH10" s="90" t="e">
        <f>DAY(DATE($X$2,$AB$2,19))</f>
        <v>#VALUE!</v>
      </c>
      <c r="AI10" s="90" t="e">
        <f>DAY(DATE($X$2,$AB$2,20))</f>
        <v>#VALUE!</v>
      </c>
      <c r="AJ10" s="91" t="e">
        <f>DAY(DATE($X$2,$AB$2,21))</f>
        <v>#VALUE!</v>
      </c>
      <c r="AK10" s="89" t="e">
        <f>DAY(DATE($X$2,$AB$2,22))</f>
        <v>#VALUE!</v>
      </c>
      <c r="AL10" s="90" t="e">
        <f>DAY(DATE($X$2,$AB$2,23))</f>
        <v>#VALUE!</v>
      </c>
      <c r="AM10" s="90" t="e">
        <f>DAY(DATE($X$2,$AB$2,24))</f>
        <v>#VALUE!</v>
      </c>
      <c r="AN10" s="90" t="e">
        <f>DAY(DATE($X$2,$AB$2,25))</f>
        <v>#VALUE!</v>
      </c>
      <c r="AO10" s="90" t="e">
        <f>DAY(DATE($X$2,$AB$2,26))</f>
        <v>#VALUE!</v>
      </c>
      <c r="AP10" s="90" t="e">
        <f>DAY(DATE($X$2,$AB$2,27))</f>
        <v>#VALUE!</v>
      </c>
      <c r="AQ10" s="91" t="e">
        <f>DAY(DATE($X$2,$AB$2,28))</f>
        <v>#VALUE!</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c r="A11" s="71"/>
      <c r="B11" s="214"/>
      <c r="C11" s="220"/>
      <c r="D11" s="226"/>
      <c r="E11" s="219"/>
      <c r="F11" s="226"/>
      <c r="G11" s="219"/>
      <c r="H11" s="220"/>
      <c r="I11" s="220"/>
      <c r="J11" s="220"/>
      <c r="K11" s="226"/>
      <c r="L11" s="219"/>
      <c r="M11" s="220"/>
      <c r="N11" s="220"/>
      <c r="O11" s="221"/>
      <c r="P11" s="89" t="e">
        <f>WEEKDAY(DATE($X$2,$AB$2,1))</f>
        <v>#VALUE!</v>
      </c>
      <c r="Q11" s="90" t="e">
        <f>WEEKDAY(DATE($X$2,$AB$2,2))</f>
        <v>#VALUE!</v>
      </c>
      <c r="R11" s="90" t="e">
        <f>WEEKDAY(DATE($X$2,$AB$2,3))</f>
        <v>#VALUE!</v>
      </c>
      <c r="S11" s="90" t="e">
        <f>WEEKDAY(DATE($X$2,$AB$2,4))</f>
        <v>#VALUE!</v>
      </c>
      <c r="T11" s="90" t="e">
        <f>WEEKDAY(DATE($X$2,$AB$2,5))</f>
        <v>#VALUE!</v>
      </c>
      <c r="U11" s="90" t="e">
        <f>WEEKDAY(DATE($X$2,$AB$2,6))</f>
        <v>#VALUE!</v>
      </c>
      <c r="V11" s="91" t="e">
        <f>WEEKDAY(DATE($X$2,$AB$2,7))</f>
        <v>#VALUE!</v>
      </c>
      <c r="W11" s="89" t="e">
        <f>WEEKDAY(DATE($X$2,$AB$2,8))</f>
        <v>#VALUE!</v>
      </c>
      <c r="X11" s="90" t="e">
        <f>WEEKDAY(DATE($X$2,$AB$2,9))</f>
        <v>#VALUE!</v>
      </c>
      <c r="Y11" s="90" t="e">
        <f>WEEKDAY(DATE($X$2,$AB$2,10))</f>
        <v>#VALUE!</v>
      </c>
      <c r="Z11" s="90" t="e">
        <f>WEEKDAY(DATE($X$2,$AB$2,11))</f>
        <v>#VALUE!</v>
      </c>
      <c r="AA11" s="90" t="e">
        <f>WEEKDAY(DATE($X$2,$AB$2,12))</f>
        <v>#VALUE!</v>
      </c>
      <c r="AB11" s="90" t="e">
        <f>WEEKDAY(DATE($X$2,$AB$2,13))</f>
        <v>#VALUE!</v>
      </c>
      <c r="AC11" s="91" t="e">
        <f>WEEKDAY(DATE($X$2,$AB$2,14))</f>
        <v>#VALUE!</v>
      </c>
      <c r="AD11" s="89" t="e">
        <f>WEEKDAY(DATE($X$2,$AB$2,15))</f>
        <v>#VALUE!</v>
      </c>
      <c r="AE11" s="90" t="e">
        <f>WEEKDAY(DATE($X$2,$AB$2,16))</f>
        <v>#VALUE!</v>
      </c>
      <c r="AF11" s="90" t="e">
        <f>WEEKDAY(DATE($X$2,$AB$2,17))</f>
        <v>#VALUE!</v>
      </c>
      <c r="AG11" s="90" t="e">
        <f>WEEKDAY(DATE($X$2,$AB$2,18))</f>
        <v>#VALUE!</v>
      </c>
      <c r="AH11" s="90" t="e">
        <f>WEEKDAY(DATE($X$2,$AB$2,19))</f>
        <v>#VALUE!</v>
      </c>
      <c r="AI11" s="90" t="e">
        <f>WEEKDAY(DATE($X$2,$AB$2,20))</f>
        <v>#VALUE!</v>
      </c>
      <c r="AJ11" s="91" t="e">
        <f>WEEKDAY(DATE($X$2,$AB$2,21))</f>
        <v>#VALUE!</v>
      </c>
      <c r="AK11" s="89" t="e">
        <f>WEEKDAY(DATE($X$2,$AB$2,22))</f>
        <v>#VALUE!</v>
      </c>
      <c r="AL11" s="90" t="e">
        <f>WEEKDAY(DATE($X$2,$AB$2,23))</f>
        <v>#VALUE!</v>
      </c>
      <c r="AM11" s="90" t="e">
        <f>WEEKDAY(DATE($X$2,$AB$2,24))</f>
        <v>#VALUE!</v>
      </c>
      <c r="AN11" s="90" t="e">
        <f>WEEKDAY(DATE($X$2,$AB$2,25))</f>
        <v>#VALUE!</v>
      </c>
      <c r="AO11" s="90" t="e">
        <f>WEEKDAY(DATE($X$2,$AB$2,26))</f>
        <v>#VALUE!</v>
      </c>
      <c r="AP11" s="90" t="e">
        <f>WEEKDAY(DATE($X$2,$AB$2,27))</f>
        <v>#VALUE!</v>
      </c>
      <c r="AQ11" s="91" t="e">
        <f>WEEKDAY(DATE($X$2,$AB$2,28))</f>
        <v>#VALUE!</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c r="A12" s="71"/>
      <c r="B12" s="215"/>
      <c r="C12" s="223"/>
      <c r="D12" s="227"/>
      <c r="E12" s="222"/>
      <c r="F12" s="227"/>
      <c r="G12" s="222"/>
      <c r="H12" s="223"/>
      <c r="I12" s="223"/>
      <c r="J12" s="223"/>
      <c r="K12" s="227"/>
      <c r="L12" s="222"/>
      <c r="M12" s="223"/>
      <c r="N12" s="223"/>
      <c r="O12" s="224"/>
      <c r="P12" s="92" t="e">
        <f>IF(P11=1,"日",IF(P11=2,"月",IF(P11=3,"火",IF(P11=4,"水",IF(P11=5,"木",IF(P11=6,"金","土"))))))</f>
        <v>#VALUE!</v>
      </c>
      <c r="Q12" s="93" t="e">
        <f t="shared" ref="Q12:AQ12" si="0">IF(Q11=1,"日",IF(Q11=2,"月",IF(Q11=3,"火",IF(Q11=4,"水",IF(Q11=5,"木",IF(Q11=6,"金","土"))))))</f>
        <v>#VALUE!</v>
      </c>
      <c r="R12" s="93" t="e">
        <f t="shared" si="0"/>
        <v>#VALUE!</v>
      </c>
      <c r="S12" s="93" t="e">
        <f t="shared" si="0"/>
        <v>#VALUE!</v>
      </c>
      <c r="T12" s="93" t="e">
        <f t="shared" si="0"/>
        <v>#VALUE!</v>
      </c>
      <c r="U12" s="93" t="e">
        <f t="shared" si="0"/>
        <v>#VALUE!</v>
      </c>
      <c r="V12" s="94" t="e">
        <f t="shared" si="0"/>
        <v>#VALUE!</v>
      </c>
      <c r="W12" s="92" t="e">
        <f t="shared" si="0"/>
        <v>#VALUE!</v>
      </c>
      <c r="X12" s="93" t="e">
        <f t="shared" si="0"/>
        <v>#VALUE!</v>
      </c>
      <c r="Y12" s="93" t="e">
        <f t="shared" si="0"/>
        <v>#VALUE!</v>
      </c>
      <c r="Z12" s="93" t="e">
        <f t="shared" si="0"/>
        <v>#VALUE!</v>
      </c>
      <c r="AA12" s="93" t="e">
        <f t="shared" si="0"/>
        <v>#VALUE!</v>
      </c>
      <c r="AB12" s="93" t="e">
        <f t="shared" si="0"/>
        <v>#VALUE!</v>
      </c>
      <c r="AC12" s="94" t="e">
        <f t="shared" si="0"/>
        <v>#VALUE!</v>
      </c>
      <c r="AD12" s="92" t="e">
        <f t="shared" si="0"/>
        <v>#VALUE!</v>
      </c>
      <c r="AE12" s="93" t="e">
        <f t="shared" si="0"/>
        <v>#VALUE!</v>
      </c>
      <c r="AF12" s="93" t="e">
        <f t="shared" si="0"/>
        <v>#VALUE!</v>
      </c>
      <c r="AG12" s="93" t="e">
        <f t="shared" si="0"/>
        <v>#VALUE!</v>
      </c>
      <c r="AH12" s="93" t="e">
        <f t="shared" si="0"/>
        <v>#VALUE!</v>
      </c>
      <c r="AI12" s="93" t="e">
        <f t="shared" si="0"/>
        <v>#VALUE!</v>
      </c>
      <c r="AJ12" s="94" t="e">
        <f t="shared" si="0"/>
        <v>#VALUE!</v>
      </c>
      <c r="AK12" s="92" t="e">
        <f t="shared" si="0"/>
        <v>#VALUE!</v>
      </c>
      <c r="AL12" s="93" t="e">
        <f t="shared" si="0"/>
        <v>#VALUE!</v>
      </c>
      <c r="AM12" s="93" t="e">
        <f t="shared" si="0"/>
        <v>#VALUE!</v>
      </c>
      <c r="AN12" s="93" t="e">
        <f t="shared" si="0"/>
        <v>#VALUE!</v>
      </c>
      <c r="AO12" s="93" t="e">
        <f t="shared" si="0"/>
        <v>#VALUE!</v>
      </c>
      <c r="AP12" s="93" t="e">
        <f t="shared" si="0"/>
        <v>#VALUE!</v>
      </c>
      <c r="AQ12" s="94" t="e">
        <f t="shared" si="0"/>
        <v>#VALUE!</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c r="A114" s="71"/>
      <c r="B114" s="67"/>
      <c r="C114" s="67" t="s">
        <v>163</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c r="A115" s="71"/>
      <c r="B115" s="67"/>
      <c r="C115" s="67" t="s">
        <v>156</v>
      </c>
      <c r="D115" s="98"/>
      <c r="E115" s="98"/>
      <c r="F115" s="99"/>
      <c r="G115" s="99"/>
      <c r="H115" s="99"/>
      <c r="I115" s="99"/>
      <c r="J115" s="99"/>
      <c r="K115" s="99"/>
      <c r="L115" s="99"/>
      <c r="M115" s="99"/>
      <c r="N115" s="99"/>
      <c r="O115" s="99"/>
      <c r="P115" s="99"/>
      <c r="Q115" s="99" t="s">
        <v>141</v>
      </c>
      <c r="R115" s="99"/>
      <c r="S115" s="99"/>
      <c r="T115" s="99"/>
      <c r="U115" s="99"/>
      <c r="V115" s="99"/>
      <c r="W115" s="99"/>
      <c r="X115" s="99"/>
      <c r="Y115" s="99"/>
      <c r="Z115" s="99"/>
      <c r="AA115" s="101"/>
      <c r="AB115" s="99"/>
      <c r="AC115" s="99"/>
      <c r="AD115" s="99"/>
      <c r="AE115" s="99"/>
      <c r="AF115" s="99"/>
      <c r="AG115" s="99"/>
      <c r="AH115" s="99"/>
      <c r="AI115" s="99" t="s">
        <v>100</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c r="A116" s="71"/>
      <c r="B116" s="67"/>
      <c r="C116" s="67" t="s">
        <v>35</v>
      </c>
      <c r="D116" s="98"/>
      <c r="E116" s="98"/>
      <c r="F116" s="99"/>
      <c r="G116" s="99"/>
      <c r="H116" s="99"/>
      <c r="I116" s="99"/>
      <c r="J116" s="99"/>
      <c r="K116" s="99"/>
      <c r="L116" s="267" t="s">
        <v>29</v>
      </c>
      <c r="M116" s="267"/>
      <c r="N116" s="99"/>
      <c r="O116" s="99"/>
      <c r="P116" s="99"/>
      <c r="Q116" s="99"/>
      <c r="R116" s="240" t="s">
        <v>54</v>
      </c>
      <c r="S116" s="240"/>
      <c r="T116" s="240" t="s">
        <v>55</v>
      </c>
      <c r="U116" s="240"/>
      <c r="V116" s="240"/>
      <c r="W116" s="240"/>
      <c r="X116" s="99"/>
      <c r="Y116" s="272" t="s">
        <v>58</v>
      </c>
      <c r="Z116" s="272"/>
      <c r="AA116" s="272"/>
      <c r="AB116" s="272"/>
      <c r="AC116" s="67"/>
      <c r="AD116" s="67"/>
      <c r="AE116" s="97" t="s">
        <v>67</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c r="A117" s="71"/>
      <c r="B117" s="67"/>
      <c r="C117" s="318"/>
      <c r="D117" s="318"/>
      <c r="E117" s="318"/>
      <c r="F117" s="319">
        <f>IF(AB2=1,10,IF(AB2=2,11,IF(AB2=3,12,AB2-3)))</f>
        <v>-3</v>
      </c>
      <c r="G117" s="319"/>
      <c r="H117" s="319">
        <f>IF(AB2=1,11,IF(AB2=2,12,AB2-2))</f>
        <v>-2</v>
      </c>
      <c r="I117" s="319"/>
      <c r="J117" s="319">
        <f>IF(AB2=1,12,AB2-1)</f>
        <v>-1</v>
      </c>
      <c r="K117" s="319"/>
      <c r="L117" s="320" t="s">
        <v>28</v>
      </c>
      <c r="M117" s="320"/>
      <c r="N117" s="99"/>
      <c r="O117" s="99"/>
      <c r="P117" s="99"/>
      <c r="Q117" s="99"/>
      <c r="R117" s="252"/>
      <c r="S117" s="252"/>
      <c r="T117" s="252" t="s">
        <v>56</v>
      </c>
      <c r="U117" s="252"/>
      <c r="V117" s="252" t="s">
        <v>57</v>
      </c>
      <c r="W117" s="252"/>
      <c r="X117" s="99"/>
      <c r="Y117" s="252" t="s">
        <v>56</v>
      </c>
      <c r="Z117" s="252"/>
      <c r="AA117" s="252" t="s">
        <v>57</v>
      </c>
      <c r="AB117" s="252"/>
      <c r="AC117" s="67"/>
      <c r="AD117" s="67"/>
      <c r="AE117" s="97" t="s">
        <v>63</v>
      </c>
      <c r="AF117" s="97"/>
      <c r="AG117" s="99"/>
      <c r="AH117" s="99"/>
      <c r="AI117" s="243" t="s">
        <v>4</v>
      </c>
      <c r="AJ117" s="244"/>
      <c r="AK117" s="243" t="s">
        <v>71</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c r="A118" s="71"/>
      <c r="B118" s="67"/>
      <c r="C118" s="318" t="s">
        <v>115</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72</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c r="A119" s="71"/>
      <c r="B119" s="67"/>
      <c r="C119" s="318" t="s">
        <v>116</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73</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99</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c r="A124" s="71"/>
      <c r="B124" s="67"/>
      <c r="C124" s="67"/>
      <c r="D124" s="67"/>
      <c r="E124" s="67"/>
      <c r="F124" s="67"/>
      <c r="G124" s="67"/>
      <c r="H124" s="67"/>
      <c r="I124" s="67"/>
      <c r="J124" s="67"/>
      <c r="K124" s="67"/>
      <c r="L124" s="67"/>
      <c r="M124" s="67"/>
      <c r="N124" s="67"/>
      <c r="O124" s="67"/>
      <c r="P124" s="99"/>
      <c r="Q124" s="99"/>
      <c r="R124" s="101" t="s">
        <v>65</v>
      </c>
      <c r="S124" s="99"/>
      <c r="T124" s="99"/>
      <c r="U124" s="99"/>
      <c r="V124" s="99"/>
      <c r="W124" s="99"/>
      <c r="X124" s="111" t="s">
        <v>124</v>
      </c>
      <c r="Y124" s="291" t="s">
        <v>125</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c r="A125" s="71"/>
      <c r="B125" s="67"/>
      <c r="C125" s="43"/>
      <c r="D125" s="98"/>
      <c r="E125" s="98"/>
      <c r="F125" s="99"/>
      <c r="G125" s="99"/>
      <c r="H125" s="99"/>
      <c r="I125" s="99"/>
      <c r="J125" s="99"/>
      <c r="K125" s="99"/>
      <c r="L125" s="100" t="s">
        <v>123</v>
      </c>
      <c r="M125" s="101"/>
      <c r="N125" s="101"/>
      <c r="O125" s="102"/>
      <c r="P125" s="99"/>
      <c r="Q125" s="99"/>
      <c r="R125" s="99" t="s">
        <v>59</v>
      </c>
      <c r="S125" s="99"/>
      <c r="T125" s="99"/>
      <c r="U125" s="99"/>
      <c r="V125" s="99"/>
      <c r="W125" s="99" t="s">
        <v>60</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c r="A126" s="71"/>
      <c r="B126" s="67"/>
      <c r="C126" s="103" t="s">
        <v>34</v>
      </c>
      <c r="D126" s="103"/>
      <c r="E126" s="99"/>
      <c r="F126" s="103" t="s">
        <v>36</v>
      </c>
      <c r="G126" s="103"/>
      <c r="H126" s="99"/>
      <c r="I126" s="104"/>
      <c r="J126" s="104"/>
      <c r="K126" s="99"/>
      <c r="L126" s="97" t="s">
        <v>68</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61</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c r="A128" s="71"/>
      <c r="B128" s="67"/>
      <c r="C128" s="67"/>
      <c r="D128" s="99"/>
      <c r="E128" s="99"/>
      <c r="F128" s="99"/>
      <c r="G128" s="99"/>
      <c r="H128" s="99"/>
      <c r="I128" s="99"/>
      <c r="J128" s="99"/>
      <c r="K128" s="99"/>
      <c r="L128" s="99" t="s">
        <v>102</v>
      </c>
      <c r="M128" s="99"/>
      <c r="N128" s="99"/>
      <c r="O128" s="99"/>
      <c r="P128" s="99"/>
      <c r="Q128" s="99"/>
      <c r="R128" s="99"/>
      <c r="S128" s="99"/>
      <c r="T128" s="99"/>
      <c r="U128" s="99"/>
      <c r="V128" s="99"/>
      <c r="W128" s="99"/>
      <c r="X128" s="99"/>
      <c r="Y128" s="99"/>
      <c r="Z128" s="99"/>
      <c r="AA128" s="101"/>
      <c r="AB128" s="99" t="s">
        <v>101</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c r="A129" s="71"/>
      <c r="B129" s="67"/>
      <c r="C129" s="67" t="s">
        <v>132</v>
      </c>
      <c r="D129" s="99"/>
      <c r="E129" s="99"/>
      <c r="F129" s="99"/>
      <c r="G129" s="99"/>
      <c r="H129" s="99"/>
      <c r="I129" s="99"/>
      <c r="J129" s="99"/>
      <c r="K129" s="99"/>
      <c r="L129" s="99"/>
      <c r="M129" s="99"/>
      <c r="N129" s="99"/>
      <c r="O129" s="99"/>
      <c r="P129" s="99"/>
      <c r="Q129" s="99"/>
      <c r="R129" s="99" t="s">
        <v>64</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c r="A130" s="71"/>
      <c r="B130" s="67"/>
      <c r="C130" s="67"/>
      <c r="D130" s="99" t="s">
        <v>133</v>
      </c>
      <c r="E130" s="99"/>
      <c r="F130" s="99"/>
      <c r="G130" s="99"/>
      <c r="H130" s="99"/>
      <c r="I130" s="99"/>
      <c r="J130" s="99"/>
      <c r="K130" s="99"/>
      <c r="L130" s="99"/>
      <c r="M130" s="99"/>
      <c r="N130" s="99"/>
      <c r="O130" s="99"/>
      <c r="P130" s="99"/>
      <c r="Q130" s="99"/>
      <c r="R130" s="99" t="s">
        <v>67</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c r="A131" s="71"/>
      <c r="B131" s="67"/>
      <c r="C131" s="67" t="s">
        <v>38</v>
      </c>
      <c r="D131" s="99"/>
      <c r="E131" s="99"/>
      <c r="F131" s="99"/>
      <c r="G131" s="99"/>
      <c r="H131" s="99"/>
      <c r="I131" s="99"/>
      <c r="J131" s="99"/>
      <c r="K131" s="99"/>
      <c r="L131" s="99"/>
      <c r="M131" s="99"/>
      <c r="N131" s="99"/>
      <c r="O131" s="99"/>
      <c r="P131" s="99"/>
      <c r="Q131" s="99"/>
      <c r="R131" s="67" t="s">
        <v>62</v>
      </c>
      <c r="S131" s="67"/>
      <c r="T131" s="67"/>
      <c r="U131" s="67"/>
      <c r="V131" s="67"/>
      <c r="W131" s="99" t="s">
        <v>66</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114</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legacyDrawing r:id="rId2"/>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zoomScaleNormal="100" workbookViewId="0"/>
  </sheetViews>
  <sheetFormatPr defaultRowHeight="18.75"/>
  <cols>
    <col min="1" max="2" width="9" style="10"/>
    <col min="3" max="3" width="44.25" style="10" customWidth="1"/>
    <col min="4" max="16384" width="9" style="10"/>
  </cols>
  <sheetData>
    <row r="1" spans="1:10">
      <c r="A1" s="10" t="s">
        <v>76</v>
      </c>
    </row>
    <row r="2" spans="1:10" s="11" customFormat="1" ht="20.25" customHeight="1">
      <c r="A2" s="12" t="s">
        <v>164</v>
      </c>
      <c r="B2" s="12"/>
      <c r="C2" s="13"/>
    </row>
    <row r="3" spans="1:10" s="11" customFormat="1" ht="20.25" customHeight="1">
      <c r="A3" s="13"/>
      <c r="B3" s="13"/>
      <c r="C3" s="13"/>
    </row>
    <row r="4" spans="1:10" s="11" customFormat="1" ht="20.25" customHeight="1">
      <c r="A4" s="27"/>
      <c r="B4" s="13" t="s">
        <v>120</v>
      </c>
      <c r="C4" s="13"/>
      <c r="E4" s="321" t="s">
        <v>122</v>
      </c>
      <c r="F4" s="321"/>
      <c r="G4" s="321"/>
      <c r="H4" s="321"/>
      <c r="I4" s="321"/>
      <c r="J4" s="321"/>
    </row>
    <row r="5" spans="1:10" s="11" customFormat="1" ht="20.25" customHeight="1">
      <c r="A5" s="28"/>
      <c r="B5" s="13" t="s">
        <v>121</v>
      </c>
      <c r="C5" s="13"/>
      <c r="E5" s="321"/>
      <c r="F5" s="321"/>
      <c r="G5" s="321"/>
      <c r="H5" s="321"/>
      <c r="I5" s="321"/>
      <c r="J5" s="321"/>
    </row>
    <row r="6" spans="1:10" s="11" customFormat="1" ht="20.25" customHeight="1">
      <c r="A6" s="26"/>
      <c r="B6" s="13"/>
      <c r="C6" s="13"/>
    </row>
    <row r="7" spans="1:10" s="11" customFormat="1" ht="20.25" customHeight="1">
      <c r="A7" s="26"/>
      <c r="B7" s="13"/>
      <c r="C7" s="13"/>
    </row>
    <row r="8" spans="1:10" s="11" customFormat="1" ht="20.25" customHeight="1">
      <c r="A8" s="13" t="s">
        <v>81</v>
      </c>
      <c r="B8" s="13"/>
      <c r="C8" s="13"/>
    </row>
    <row r="9" spans="1:10" s="11" customFormat="1" ht="20.25" customHeight="1">
      <c r="A9" s="26"/>
      <c r="B9" s="13"/>
      <c r="C9" s="13"/>
    </row>
    <row r="10" spans="1:10" s="11" customFormat="1" ht="20.25" customHeight="1">
      <c r="A10" s="13" t="s">
        <v>136</v>
      </c>
      <c r="B10" s="13"/>
      <c r="C10" s="13"/>
    </row>
    <row r="11" spans="1:10" s="11" customFormat="1" ht="20.25" customHeight="1">
      <c r="A11" s="13"/>
      <c r="B11" s="13"/>
      <c r="C11" s="13"/>
    </row>
    <row r="12" spans="1:10" s="11" customFormat="1" ht="20.25" customHeight="1">
      <c r="A12" s="30" t="s">
        <v>152</v>
      </c>
      <c r="B12" s="13"/>
      <c r="C12" s="13"/>
    </row>
    <row r="13" spans="1:10" s="11" customFormat="1" ht="20.25" customHeight="1">
      <c r="A13" s="13"/>
      <c r="B13" s="13"/>
      <c r="C13" s="13"/>
    </row>
    <row r="14" spans="1:10" s="11" customFormat="1" ht="20.25" customHeight="1">
      <c r="A14" s="13" t="s">
        <v>78</v>
      </c>
      <c r="B14" s="13"/>
      <c r="C14" s="13"/>
    </row>
    <row r="15" spans="1:10" s="11" customFormat="1" ht="20.25" customHeight="1">
      <c r="A15" s="13"/>
      <c r="B15" s="13"/>
      <c r="C15" s="13"/>
    </row>
    <row r="16" spans="1:10" s="11" customFormat="1" ht="20.25" customHeight="1">
      <c r="A16" s="13" t="s">
        <v>154</v>
      </c>
      <c r="B16" s="13"/>
      <c r="C16" s="13"/>
    </row>
    <row r="17" spans="1:3" s="11" customFormat="1" ht="20.25" customHeight="1">
      <c r="A17" s="13" t="s">
        <v>69</v>
      </c>
      <c r="B17" s="13"/>
      <c r="C17" s="13"/>
    </row>
    <row r="18" spans="1:3" s="11" customFormat="1" ht="20.25" customHeight="1">
      <c r="A18" s="13"/>
      <c r="B18" s="13"/>
      <c r="C18" s="13"/>
    </row>
    <row r="19" spans="1:3" s="11" customFormat="1" ht="20.25" customHeight="1">
      <c r="A19" s="13"/>
      <c r="B19" s="14" t="s">
        <v>27</v>
      </c>
      <c r="C19" s="14" t="s">
        <v>1</v>
      </c>
    </row>
    <row r="20" spans="1:3" s="11" customFormat="1" ht="20.25" customHeight="1">
      <c r="A20" s="13"/>
      <c r="B20" s="14">
        <v>1</v>
      </c>
      <c r="C20" s="15" t="s">
        <v>2</v>
      </c>
    </row>
    <row r="21" spans="1:3" s="11" customFormat="1" ht="20.25" customHeight="1">
      <c r="A21" s="13"/>
      <c r="B21" s="14">
        <v>2</v>
      </c>
      <c r="C21" s="15" t="s">
        <v>42</v>
      </c>
    </row>
    <row r="22" spans="1:3" s="11" customFormat="1" ht="20.25" customHeight="1">
      <c r="A22" s="13"/>
      <c r="B22" s="14">
        <v>3</v>
      </c>
      <c r="C22" s="15" t="s">
        <v>111</v>
      </c>
    </row>
    <row r="23" spans="1:3" s="11" customFormat="1" ht="20.25" customHeight="1">
      <c r="A23" s="13"/>
      <c r="B23" s="13"/>
      <c r="C23" s="13"/>
    </row>
    <row r="24" spans="1:3" s="11" customFormat="1" ht="20.25" customHeight="1">
      <c r="A24" s="13"/>
      <c r="B24" s="13" t="s">
        <v>165</v>
      </c>
      <c r="C24" s="13"/>
    </row>
    <row r="25" spans="1:3" s="11" customFormat="1" ht="20.25" customHeight="1">
      <c r="A25" s="13"/>
      <c r="B25" s="13"/>
      <c r="C25" s="13"/>
    </row>
    <row r="26" spans="1:3" s="11" customFormat="1" ht="20.25" customHeight="1">
      <c r="A26" s="13" t="s">
        <v>79</v>
      </c>
      <c r="B26" s="13"/>
      <c r="C26" s="13"/>
    </row>
    <row r="27" spans="1:3" s="11" customFormat="1" ht="20.25" customHeight="1">
      <c r="A27" s="13" t="s">
        <v>70</v>
      </c>
      <c r="B27" s="13"/>
      <c r="C27" s="13"/>
    </row>
    <row r="28" spans="1:3" s="11" customFormat="1" ht="20.25" customHeight="1">
      <c r="A28" s="13"/>
      <c r="B28" s="13"/>
      <c r="C28" s="13"/>
    </row>
    <row r="29" spans="1:3" s="11" customFormat="1" ht="20.25" customHeight="1">
      <c r="A29" s="13"/>
      <c r="B29" s="14" t="s">
        <v>8</v>
      </c>
      <c r="C29" s="14" t="s">
        <v>9</v>
      </c>
    </row>
    <row r="30" spans="1:3" s="11" customFormat="1" ht="20.25" customHeight="1">
      <c r="A30" s="13"/>
      <c r="B30" s="14" t="s">
        <v>4</v>
      </c>
      <c r="C30" s="15" t="s">
        <v>71</v>
      </c>
    </row>
    <row r="31" spans="1:3" s="11" customFormat="1" ht="20.25" customHeight="1">
      <c r="A31" s="13"/>
      <c r="B31" s="14" t="s">
        <v>5</v>
      </c>
      <c r="C31" s="15" t="s">
        <v>72</v>
      </c>
    </row>
    <row r="32" spans="1:3" s="11" customFormat="1" ht="20.25" customHeight="1">
      <c r="A32" s="13"/>
      <c r="B32" s="14" t="s">
        <v>6</v>
      </c>
      <c r="C32" s="15" t="s">
        <v>73</v>
      </c>
    </row>
    <row r="33" spans="1:55" s="11" customFormat="1" ht="20.25" customHeight="1">
      <c r="A33" s="13"/>
      <c r="B33" s="14" t="s">
        <v>7</v>
      </c>
      <c r="C33" s="15" t="s">
        <v>99</v>
      </c>
    </row>
    <row r="34" spans="1:55" s="11" customFormat="1" ht="20.25" customHeight="1">
      <c r="A34" s="13"/>
      <c r="B34" s="13"/>
      <c r="C34" s="13"/>
    </row>
    <row r="35" spans="1:55" s="11" customFormat="1" ht="20.25" customHeight="1">
      <c r="A35" s="13"/>
      <c r="B35" s="16" t="s">
        <v>10</v>
      </c>
      <c r="C35" s="13"/>
    </row>
    <row r="36" spans="1:55" s="11" customFormat="1" ht="20.25" customHeight="1">
      <c r="B36" s="13" t="s">
        <v>74</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c r="B37" s="13" t="s">
        <v>117</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c r="E38" s="13"/>
    </row>
    <row r="39" spans="1:55" s="11" customFormat="1" ht="20.25" customHeight="1">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c r="A40" s="13" t="s">
        <v>155</v>
      </c>
      <c r="B40" s="13"/>
      <c r="C40" s="13"/>
    </row>
    <row r="41" spans="1:55" s="11" customFormat="1" ht="20.25" customHeight="1">
      <c r="A41" s="13" t="s">
        <v>75</v>
      </c>
      <c r="B41" s="13"/>
      <c r="C41" s="13"/>
    </row>
    <row r="42" spans="1:55" s="11" customFormat="1" ht="20.25" customHeight="1">
      <c r="A42" s="23" t="s">
        <v>137</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c r="A44" s="13" t="s">
        <v>80</v>
      </c>
      <c r="B44" s="13"/>
    </row>
    <row r="45" spans="1:55" s="11" customFormat="1" ht="20.25" customHeight="1"/>
    <row r="46" spans="1:55" s="11" customFormat="1" ht="20.25" customHeight="1">
      <c r="A46" s="13" t="s">
        <v>153</v>
      </c>
      <c r="B46" s="13"/>
      <c r="C46" s="13"/>
    </row>
    <row r="47" spans="1:55" s="11" customFormat="1" ht="20.25" customHeight="1">
      <c r="A47" s="30" t="s">
        <v>138</v>
      </c>
      <c r="B47" s="13"/>
      <c r="C47" s="13"/>
    </row>
    <row r="48" spans="1:55" s="11" customFormat="1" ht="20.25" customHeight="1"/>
    <row r="49" spans="1:55" s="11" customFormat="1" ht="20.25" customHeight="1">
      <c r="A49" s="13" t="s">
        <v>82</v>
      </c>
      <c r="B49" s="13"/>
      <c r="C49" s="13"/>
    </row>
    <row r="50" spans="1:55" s="11" customFormat="1" ht="20.25" customHeight="1">
      <c r="A50" s="13" t="s">
        <v>139</v>
      </c>
      <c r="B50" s="13"/>
      <c r="C50" s="13"/>
    </row>
    <row r="51" spans="1:55" s="11" customFormat="1" ht="20.25" customHeight="1">
      <c r="A51" s="13"/>
      <c r="B51" s="13"/>
      <c r="C51" s="13"/>
    </row>
    <row r="52" spans="1:55" s="11" customFormat="1" ht="20.25" customHeight="1">
      <c r="A52" s="13" t="s">
        <v>83</v>
      </c>
      <c r="B52" s="13"/>
      <c r="C52" s="13"/>
    </row>
    <row r="53" spans="1:55" s="11" customFormat="1" ht="20.25" customHeight="1">
      <c r="A53" s="13"/>
      <c r="B53" s="13"/>
      <c r="C53" s="13"/>
    </row>
    <row r="54" spans="1:55" s="11" customFormat="1" ht="20.25" customHeight="1">
      <c r="A54" s="11" t="s">
        <v>140</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c r="A55" s="11" t="s">
        <v>112</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c r="A56" s="11" t="s">
        <v>148</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c r="A58" s="11" t="s">
        <v>157</v>
      </c>
      <c r="C58" s="25"/>
      <c r="D58" s="16"/>
      <c r="E58" s="16"/>
    </row>
    <row r="59" spans="1:55" s="11" customFormat="1" ht="20.25" customHeight="1">
      <c r="A59" s="25"/>
      <c r="B59" s="25"/>
      <c r="C59" s="25"/>
      <c r="D59" s="13"/>
      <c r="E59" s="13"/>
    </row>
    <row r="60" spans="1:55" s="11" customFormat="1" ht="20.25" customHeight="1">
      <c r="A60" s="11" t="s">
        <v>142</v>
      </c>
      <c r="C60" s="25"/>
      <c r="D60" s="16"/>
      <c r="E60" s="16"/>
    </row>
    <row r="61" spans="1:55" s="11" customFormat="1" ht="20.25" customHeight="1">
      <c r="A61" s="85" t="s">
        <v>144</v>
      </c>
      <c r="B61" s="25"/>
      <c r="C61" s="25"/>
      <c r="D61" s="13"/>
      <c r="E61" s="13"/>
    </row>
    <row r="62" spans="1:55" s="11" customFormat="1" ht="20.25" customHeight="1">
      <c r="A62" s="84" t="s">
        <v>145</v>
      </c>
      <c r="B62" s="25"/>
      <c r="C62" s="25"/>
      <c r="D62" s="29"/>
      <c r="E62" s="29"/>
    </row>
    <row r="63" spans="1:55" s="11" customFormat="1" ht="20.25" customHeight="1">
      <c r="A63" s="85" t="s">
        <v>146</v>
      </c>
      <c r="B63" s="25"/>
      <c r="C63" s="25"/>
      <c r="D63" s="29"/>
      <c r="E63" s="29"/>
    </row>
    <row r="64" spans="1:55" s="11" customFormat="1" ht="20.25" customHeight="1">
      <c r="A64" s="84" t="s">
        <v>147</v>
      </c>
      <c r="B64" s="25"/>
      <c r="C64" s="25"/>
      <c r="D64" s="29"/>
      <c r="E64" s="29"/>
    </row>
    <row r="65" spans="1:5" s="11" customFormat="1" ht="20.25" customHeight="1">
      <c r="A65" s="85" t="s">
        <v>158</v>
      </c>
      <c r="B65" s="25"/>
      <c r="C65" s="25"/>
      <c r="D65" s="29"/>
      <c r="E65" s="29"/>
    </row>
    <row r="66" spans="1:5" s="11" customFormat="1" ht="20.25" customHeight="1">
      <c r="A66" s="85" t="s">
        <v>159</v>
      </c>
      <c r="B66" s="25"/>
      <c r="C66" s="25"/>
      <c r="D66" s="29"/>
      <c r="E66" s="29"/>
    </row>
    <row r="67" spans="1:5" s="11" customFormat="1" ht="20.25" customHeight="1">
      <c r="A67" s="85" t="s">
        <v>160</v>
      </c>
      <c r="B67" s="25"/>
      <c r="C67" s="25"/>
      <c r="D67" s="29"/>
      <c r="E67" s="29"/>
    </row>
    <row r="68" spans="1:5" s="11" customFormat="1" ht="20.25" customHeight="1">
      <c r="A68" s="25"/>
      <c r="B68" s="25"/>
      <c r="C68" s="25"/>
      <c r="D68" s="29"/>
      <c r="E68" s="29"/>
    </row>
    <row r="69" spans="1:5" s="11" customFormat="1" ht="20.25" customHeight="1">
      <c r="A69" s="25"/>
      <c r="B69" s="25"/>
      <c r="C69" s="25"/>
      <c r="D69" s="29"/>
      <c r="E69" s="29"/>
    </row>
    <row r="70" spans="1:5" s="11" customFormat="1" ht="20.25" customHeight="1">
      <c r="A70" s="25"/>
      <c r="B70" s="25"/>
      <c r="C70" s="25"/>
      <c r="D70" s="29"/>
      <c r="E70" s="29"/>
    </row>
    <row r="71" spans="1:5" s="11" customFormat="1" ht="20.25" customHeight="1">
      <c r="A71" s="25"/>
      <c r="B71" s="25"/>
      <c r="C71" s="25"/>
      <c r="D71" s="29"/>
      <c r="E71" s="29"/>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1"/>
  <sheetViews>
    <sheetView zoomScale="80" zoomScaleNormal="80" workbookViewId="0">
      <selection activeCell="C6" sqref="C6"/>
    </sheetView>
  </sheetViews>
  <sheetFormatPr defaultRowHeight="25.5"/>
  <cols>
    <col min="1" max="1" width="2" style="123" customWidth="1"/>
    <col min="2" max="2" width="7.125" style="123" bestFit="1" customWidth="1"/>
    <col min="3" max="11" width="40.625" style="123" customWidth="1"/>
    <col min="12" max="16384" width="9" style="123"/>
  </cols>
  <sheetData>
    <row r="1" spans="2:11">
      <c r="B1" s="123" t="s">
        <v>105</v>
      </c>
    </row>
    <row r="3" spans="2:11">
      <c r="B3" s="124" t="s">
        <v>106</v>
      </c>
      <c r="C3" s="124" t="s">
        <v>107</v>
      </c>
    </row>
    <row r="4" spans="2:11">
      <c r="B4" s="124">
        <v>1</v>
      </c>
      <c r="C4" s="156" t="s">
        <v>161</v>
      </c>
    </row>
    <row r="5" spans="2:11">
      <c r="B5" s="124">
        <v>2</v>
      </c>
      <c r="C5" s="156" t="s">
        <v>162</v>
      </c>
    </row>
    <row r="6" spans="2:11">
      <c r="B6" s="124">
        <v>3</v>
      </c>
      <c r="C6" s="125"/>
    </row>
    <row r="7" spans="2:11">
      <c r="B7" s="124">
        <v>4</v>
      </c>
      <c r="C7" s="125"/>
    </row>
    <row r="8" spans="2:11">
      <c r="B8" s="124">
        <v>5</v>
      </c>
      <c r="C8" s="125"/>
    </row>
    <row r="10" spans="2:11">
      <c r="B10" s="123" t="s">
        <v>104</v>
      </c>
    </row>
    <row r="11" spans="2:11" ht="26.25" thickBot="1"/>
    <row r="12" spans="2:11" ht="26.25" thickBot="1">
      <c r="B12" s="157" t="s">
        <v>89</v>
      </c>
      <c r="C12" s="126" t="s">
        <v>2</v>
      </c>
      <c r="D12" s="127" t="s">
        <v>42</v>
      </c>
      <c r="E12" s="128" t="s">
        <v>41</v>
      </c>
      <c r="F12" s="127" t="s">
        <v>131</v>
      </c>
      <c r="G12" s="129" t="s">
        <v>131</v>
      </c>
      <c r="H12" s="129" t="s">
        <v>131</v>
      </c>
      <c r="I12" s="129" t="s">
        <v>131</v>
      </c>
      <c r="J12" s="129" t="s">
        <v>131</v>
      </c>
      <c r="K12" s="130" t="s">
        <v>131</v>
      </c>
    </row>
    <row r="13" spans="2:11">
      <c r="B13" s="322" t="s">
        <v>90</v>
      </c>
      <c r="C13" s="131" t="s">
        <v>49</v>
      </c>
      <c r="D13" s="158" t="s">
        <v>3</v>
      </c>
      <c r="E13" s="159" t="s">
        <v>3</v>
      </c>
      <c r="F13" s="132"/>
      <c r="G13" s="133"/>
      <c r="H13" s="133"/>
      <c r="I13" s="133"/>
      <c r="J13" s="133"/>
      <c r="K13" s="134"/>
    </row>
    <row r="14" spans="2:11">
      <c r="B14" s="322"/>
      <c r="C14" s="135" t="s">
        <v>49</v>
      </c>
      <c r="D14" s="160" t="s">
        <v>50</v>
      </c>
      <c r="E14" s="161" t="s">
        <v>43</v>
      </c>
      <c r="F14" s="136"/>
      <c r="G14" s="125"/>
      <c r="H14" s="125"/>
      <c r="I14" s="125"/>
      <c r="J14" s="125"/>
      <c r="K14" s="137"/>
    </row>
    <row r="15" spans="2:11">
      <c r="B15" s="322"/>
      <c r="C15" s="135" t="s">
        <v>49</v>
      </c>
      <c r="D15" s="162" t="s">
        <v>51</v>
      </c>
      <c r="E15" s="163" t="s">
        <v>44</v>
      </c>
      <c r="F15" s="138"/>
      <c r="G15" s="125"/>
      <c r="H15" s="125"/>
      <c r="I15" s="125"/>
      <c r="J15" s="125"/>
      <c r="K15" s="137"/>
    </row>
    <row r="16" spans="2:11">
      <c r="B16" s="322"/>
      <c r="C16" s="135" t="s">
        <v>49</v>
      </c>
      <c r="D16" s="162" t="s">
        <v>113</v>
      </c>
      <c r="E16" s="163" t="s">
        <v>108</v>
      </c>
      <c r="F16" s="138"/>
      <c r="G16" s="125"/>
      <c r="H16" s="125"/>
      <c r="I16" s="125"/>
      <c r="J16" s="125"/>
      <c r="K16" s="137"/>
    </row>
    <row r="17" spans="2:11">
      <c r="B17" s="322"/>
      <c r="C17" s="135" t="s">
        <v>49</v>
      </c>
      <c r="D17" s="162" t="s">
        <v>48</v>
      </c>
      <c r="E17" s="163" t="s">
        <v>109</v>
      </c>
      <c r="F17" s="138"/>
      <c r="G17" s="125"/>
      <c r="H17" s="125"/>
      <c r="I17" s="125"/>
      <c r="J17" s="125"/>
      <c r="K17" s="137"/>
    </row>
    <row r="18" spans="2:11">
      <c r="B18" s="322"/>
      <c r="C18" s="135" t="s">
        <v>49</v>
      </c>
      <c r="D18" s="162" t="s">
        <v>46</v>
      </c>
      <c r="E18" s="163" t="s">
        <v>110</v>
      </c>
      <c r="F18" s="138"/>
      <c r="G18" s="125"/>
      <c r="H18" s="125"/>
      <c r="I18" s="125"/>
      <c r="J18" s="125"/>
      <c r="K18" s="137"/>
    </row>
    <row r="19" spans="2:11">
      <c r="B19" s="322"/>
      <c r="C19" s="135" t="s">
        <v>49</v>
      </c>
      <c r="D19" s="162" t="s">
        <v>118</v>
      </c>
      <c r="E19" s="163" t="s">
        <v>45</v>
      </c>
      <c r="F19" s="138"/>
      <c r="G19" s="125"/>
      <c r="H19" s="125"/>
      <c r="I19" s="125"/>
      <c r="J19" s="125"/>
      <c r="K19" s="137"/>
    </row>
    <row r="20" spans="2:11">
      <c r="B20" s="322"/>
      <c r="C20" s="135" t="s">
        <v>49</v>
      </c>
      <c r="D20" s="162" t="s">
        <v>131</v>
      </c>
      <c r="E20" s="163" t="s">
        <v>46</v>
      </c>
      <c r="F20" s="138"/>
      <c r="G20" s="125"/>
      <c r="H20" s="125"/>
      <c r="I20" s="125"/>
      <c r="J20" s="125"/>
      <c r="K20" s="137"/>
    </row>
    <row r="21" spans="2:11">
      <c r="B21" s="322"/>
      <c r="C21" s="135" t="s">
        <v>49</v>
      </c>
      <c r="D21" s="162" t="s">
        <v>131</v>
      </c>
      <c r="E21" s="163" t="s">
        <v>47</v>
      </c>
      <c r="F21" s="138"/>
      <c r="G21" s="125"/>
      <c r="H21" s="125"/>
      <c r="I21" s="125"/>
      <c r="J21" s="125"/>
      <c r="K21" s="137"/>
    </row>
    <row r="22" spans="2:11">
      <c r="B22" s="322"/>
      <c r="C22" s="135" t="s">
        <v>49</v>
      </c>
      <c r="D22" s="163" t="s">
        <v>131</v>
      </c>
      <c r="E22" s="163" t="s">
        <v>131</v>
      </c>
      <c r="F22" s="138"/>
      <c r="G22" s="125"/>
      <c r="H22" s="125"/>
      <c r="I22" s="125"/>
      <c r="J22" s="125"/>
      <c r="K22" s="137"/>
    </row>
    <row r="23" spans="2:11">
      <c r="B23" s="322"/>
      <c r="C23" s="135" t="s">
        <v>49</v>
      </c>
      <c r="D23" s="163" t="s">
        <v>131</v>
      </c>
      <c r="E23" s="163" t="s">
        <v>131</v>
      </c>
      <c r="F23" s="138"/>
      <c r="G23" s="125"/>
      <c r="H23" s="125"/>
      <c r="I23" s="125"/>
      <c r="J23" s="125"/>
      <c r="K23" s="137"/>
    </row>
    <row r="24" spans="2:11">
      <c r="B24" s="322"/>
      <c r="C24" s="135" t="s">
        <v>49</v>
      </c>
      <c r="D24" s="163" t="s">
        <v>131</v>
      </c>
      <c r="E24" s="163" t="s">
        <v>131</v>
      </c>
      <c r="F24" s="138"/>
      <c r="G24" s="125"/>
      <c r="H24" s="125"/>
      <c r="I24" s="125"/>
      <c r="J24" s="125"/>
      <c r="K24" s="137"/>
    </row>
    <row r="25" spans="2:11" ht="26.25" thickBot="1">
      <c r="B25" s="323"/>
      <c r="C25" s="139" t="s">
        <v>49</v>
      </c>
      <c r="D25" s="164" t="s">
        <v>131</v>
      </c>
      <c r="E25" s="165" t="s">
        <v>131</v>
      </c>
      <c r="F25" s="141"/>
      <c r="G25" s="140"/>
      <c r="H25" s="140"/>
      <c r="I25" s="140"/>
      <c r="J25" s="140"/>
      <c r="K25" s="142"/>
    </row>
    <row r="28" spans="2:11">
      <c r="C28" s="123" t="s">
        <v>52</v>
      </c>
    </row>
    <row r="29" spans="2:11">
      <c r="C29" s="123" t="s">
        <v>129</v>
      </c>
    </row>
    <row r="30" spans="2:11">
      <c r="C30" s="123" t="s">
        <v>126</v>
      </c>
    </row>
    <row r="31" spans="2:11">
      <c r="C31" s="123" t="s">
        <v>127</v>
      </c>
    </row>
    <row r="32" spans="2:11">
      <c r="C32" s="123" t="s">
        <v>128</v>
      </c>
    </row>
    <row r="33" spans="3:3">
      <c r="C33" s="123" t="s">
        <v>168</v>
      </c>
    </row>
    <row r="34" spans="3:3">
      <c r="C34" s="123" t="s">
        <v>53</v>
      </c>
    </row>
    <row r="36" spans="3:3">
      <c r="C36" s="123" t="s">
        <v>130</v>
      </c>
    </row>
    <row r="37" spans="3:3">
      <c r="C37" s="123" t="s">
        <v>91</v>
      </c>
    </row>
    <row r="38" spans="3:3">
      <c r="C38" s="123" t="s">
        <v>92</v>
      </c>
    </row>
    <row r="39" spans="3:3">
      <c r="C39" s="123" t="s">
        <v>93</v>
      </c>
    </row>
    <row r="40" spans="3:3">
      <c r="C40" s="123" t="s">
        <v>94</v>
      </c>
    </row>
    <row r="41" spans="3:3">
      <c r="C41" s="123" t="s">
        <v>95</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75" style="34" customWidth="1"/>
    <col min="2" max="56" width="5.625" style="34" customWidth="1"/>
    <col min="57" max="16384" width="4.5" style="34"/>
  </cols>
  <sheetData>
    <row r="1" spans="1:57" s="33" customFormat="1" ht="20.25" customHeight="1">
      <c r="A1" s="36"/>
      <c r="B1" s="36"/>
      <c r="C1" s="37" t="s">
        <v>166</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161</v>
      </c>
      <c r="AN1" s="268"/>
      <c r="AO1" s="268"/>
      <c r="AP1" s="268"/>
      <c r="AQ1" s="268"/>
      <c r="AR1" s="268"/>
      <c r="AS1" s="268"/>
      <c r="AT1" s="268"/>
      <c r="AU1" s="268"/>
      <c r="AV1" s="268"/>
      <c r="AW1" s="268"/>
      <c r="AX1" s="268"/>
      <c r="AY1" s="268"/>
      <c r="AZ1" s="268"/>
      <c r="BA1" s="268"/>
      <c r="BB1" s="40" t="s">
        <v>0</v>
      </c>
      <c r="BC1" s="36"/>
      <c r="BD1" s="36"/>
    </row>
    <row r="2" spans="1:57" s="31" customFormat="1" ht="20.25" customHeight="1">
      <c r="A2" s="41"/>
      <c r="B2" s="41"/>
      <c r="C2" s="41"/>
      <c r="D2" s="38"/>
      <c r="E2" s="41"/>
      <c r="F2" s="41"/>
      <c r="G2" s="41"/>
      <c r="H2" s="38"/>
      <c r="I2" s="39"/>
      <c r="J2" s="39"/>
      <c r="K2" s="39"/>
      <c r="L2" s="39"/>
      <c r="M2" s="39"/>
      <c r="N2" s="41"/>
      <c r="O2" s="41"/>
      <c r="P2" s="41"/>
      <c r="Q2" s="41"/>
      <c r="R2" s="41"/>
      <c r="S2" s="41"/>
      <c r="T2" s="39" t="s">
        <v>20</v>
      </c>
      <c r="U2" s="260">
        <v>4</v>
      </c>
      <c r="V2" s="260"/>
      <c r="W2" s="39" t="s">
        <v>17</v>
      </c>
      <c r="X2" s="269">
        <f>IF(U2=0,"",YEAR(DATE(2018+U2,1,1)))</f>
        <v>2022</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103</v>
      </c>
      <c r="AZ3" s="294" t="s">
        <v>143</v>
      </c>
      <c r="BA3" s="294"/>
      <c r="BB3" s="294"/>
      <c r="BC3" s="294"/>
      <c r="BD3" s="39"/>
      <c r="BE3" s="32"/>
    </row>
    <row r="4" spans="1:57" s="31" customFormat="1" ht="20.25" customHeight="1">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134</v>
      </c>
      <c r="AZ4" s="294" t="s">
        <v>135</v>
      </c>
      <c r="BA4" s="294"/>
      <c r="BB4" s="294"/>
      <c r="BC4" s="294"/>
      <c r="BD4" s="39"/>
      <c r="BE4" s="32"/>
    </row>
    <row r="5" spans="1:57" s="31" customFormat="1" ht="20.25" customHeight="1">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77</v>
      </c>
      <c r="AK5" s="60"/>
      <c r="AL5" s="60"/>
      <c r="AM5" s="60"/>
      <c r="AN5" s="60"/>
      <c r="AO5" s="60"/>
      <c r="AP5" s="60"/>
      <c r="AQ5" s="60"/>
      <c r="AR5" s="49"/>
      <c r="AS5" s="49"/>
      <c r="AT5" s="61"/>
      <c r="AU5" s="60"/>
      <c r="AV5" s="254">
        <v>40</v>
      </c>
      <c r="AW5" s="255"/>
      <c r="AX5" s="61" t="s">
        <v>24</v>
      </c>
      <c r="AY5" s="60"/>
      <c r="AZ5" s="324">
        <v>160</v>
      </c>
      <c r="BA5" s="325"/>
      <c r="BB5" s="61" t="s">
        <v>119</v>
      </c>
      <c r="BC5" s="60"/>
      <c r="BD5" s="41"/>
      <c r="BE5" s="32"/>
    </row>
    <row r="6" spans="1:57" s="31" customFormat="1" ht="20.25" customHeight="1">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c r="A8" s="71"/>
      <c r="B8" s="213" t="s">
        <v>27</v>
      </c>
      <c r="C8" s="217" t="s">
        <v>84</v>
      </c>
      <c r="D8" s="225"/>
      <c r="E8" s="216" t="s">
        <v>85</v>
      </c>
      <c r="F8" s="225"/>
      <c r="G8" s="216" t="s">
        <v>86</v>
      </c>
      <c r="H8" s="217"/>
      <c r="I8" s="217"/>
      <c r="J8" s="217"/>
      <c r="K8" s="225"/>
      <c r="L8" s="216" t="s">
        <v>87</v>
      </c>
      <c r="M8" s="217"/>
      <c r="N8" s="217"/>
      <c r="O8" s="218"/>
      <c r="P8" s="256" t="s">
        <v>150</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88</v>
      </c>
      <c r="AX8" s="307"/>
      <c r="AY8" s="275" t="s">
        <v>149</v>
      </c>
      <c r="AZ8" s="275"/>
      <c r="BA8" s="275"/>
      <c r="BB8" s="275"/>
      <c r="BC8" s="275"/>
      <c r="BD8" s="275"/>
    </row>
    <row r="9" spans="1:57" ht="20.25" customHeight="1" thickBot="1">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c r="A11" s="71"/>
      <c r="B11" s="214"/>
      <c r="C11" s="220"/>
      <c r="D11" s="226"/>
      <c r="E11" s="219"/>
      <c r="F11" s="226"/>
      <c r="G11" s="219"/>
      <c r="H11" s="220"/>
      <c r="I11" s="220"/>
      <c r="J11" s="220"/>
      <c r="K11" s="226"/>
      <c r="L11" s="219"/>
      <c r="M11" s="220"/>
      <c r="N11" s="220"/>
      <c r="O11" s="221"/>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c r="A12" s="71"/>
      <c r="B12" s="215"/>
      <c r="C12" s="223"/>
      <c r="D12" s="227"/>
      <c r="E12" s="222"/>
      <c r="F12" s="227"/>
      <c r="G12" s="222"/>
      <c r="H12" s="223"/>
      <c r="I12" s="223"/>
      <c r="J12" s="223"/>
      <c r="K12" s="227"/>
      <c r="L12" s="222"/>
      <c r="M12" s="223"/>
      <c r="N12" s="223"/>
      <c r="O12" s="224"/>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c r="A13" s="71"/>
      <c r="B13" s="86">
        <v>1</v>
      </c>
      <c r="C13" s="203" t="s">
        <v>2</v>
      </c>
      <c r="D13" s="204"/>
      <c r="E13" s="205" t="s">
        <v>96</v>
      </c>
      <c r="F13" s="206"/>
      <c r="G13" s="207" t="s">
        <v>97</v>
      </c>
      <c r="H13" s="208"/>
      <c r="I13" s="208"/>
      <c r="J13" s="208"/>
      <c r="K13" s="209"/>
      <c r="L13" s="210" t="s">
        <v>167</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c r="A14" s="71"/>
      <c r="B14" s="87">
        <f t="shared" ref="B14:B30" si="2">B13+1</f>
        <v>2</v>
      </c>
      <c r="C14" s="169" t="s">
        <v>41</v>
      </c>
      <c r="D14" s="170"/>
      <c r="E14" s="171" t="s">
        <v>96</v>
      </c>
      <c r="F14" s="172"/>
      <c r="G14" s="176" t="s">
        <v>3</v>
      </c>
      <c r="H14" s="177"/>
      <c r="I14" s="177"/>
      <c r="J14" s="177"/>
      <c r="K14" s="178"/>
      <c r="L14" s="179" t="s">
        <v>167</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c r="A15" s="71"/>
      <c r="B15" s="87">
        <f t="shared" si="2"/>
        <v>3</v>
      </c>
      <c r="C15" s="169" t="s">
        <v>42</v>
      </c>
      <c r="D15" s="170"/>
      <c r="E15" s="171" t="s">
        <v>96</v>
      </c>
      <c r="F15" s="172"/>
      <c r="G15" s="176" t="s">
        <v>113</v>
      </c>
      <c r="H15" s="177"/>
      <c r="I15" s="177"/>
      <c r="J15" s="177"/>
      <c r="K15" s="178"/>
      <c r="L15" s="179" t="s">
        <v>167</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c r="A16" s="71"/>
      <c r="B16" s="87">
        <f t="shared" si="2"/>
        <v>4</v>
      </c>
      <c r="C16" s="169" t="s">
        <v>41</v>
      </c>
      <c r="D16" s="170"/>
      <c r="E16" s="171" t="s">
        <v>98</v>
      </c>
      <c r="F16" s="172"/>
      <c r="G16" s="176" t="s">
        <v>109</v>
      </c>
      <c r="H16" s="177"/>
      <c r="I16" s="177"/>
      <c r="J16" s="177"/>
      <c r="K16" s="178"/>
      <c r="L16" s="179" t="s">
        <v>167</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c r="A17" s="71"/>
      <c r="B17" s="87">
        <f t="shared" si="2"/>
        <v>5</v>
      </c>
      <c r="C17" s="169" t="s">
        <v>41</v>
      </c>
      <c r="D17" s="170"/>
      <c r="E17" s="171" t="s">
        <v>98</v>
      </c>
      <c r="F17" s="172"/>
      <c r="G17" s="176" t="s">
        <v>109</v>
      </c>
      <c r="H17" s="177"/>
      <c r="I17" s="177"/>
      <c r="J17" s="177"/>
      <c r="K17" s="178"/>
      <c r="L17" s="179" t="s">
        <v>167</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c r="A18" s="71"/>
      <c r="B18" s="87">
        <f t="shared" si="2"/>
        <v>6</v>
      </c>
      <c r="C18" s="169" t="s">
        <v>41</v>
      </c>
      <c r="D18" s="170"/>
      <c r="E18" s="171" t="s">
        <v>98</v>
      </c>
      <c r="F18" s="172"/>
      <c r="G18" s="176" t="s">
        <v>109</v>
      </c>
      <c r="H18" s="177"/>
      <c r="I18" s="177"/>
      <c r="J18" s="177"/>
      <c r="K18" s="178"/>
      <c r="L18" s="179" t="s">
        <v>167</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c r="A19" s="71"/>
      <c r="B19" s="87">
        <f t="shared" si="2"/>
        <v>7</v>
      </c>
      <c r="C19" s="169" t="s">
        <v>41</v>
      </c>
      <c r="D19" s="170"/>
      <c r="E19" s="171" t="s">
        <v>98</v>
      </c>
      <c r="F19" s="172"/>
      <c r="G19" s="176" t="s">
        <v>109</v>
      </c>
      <c r="H19" s="177"/>
      <c r="I19" s="177"/>
      <c r="J19" s="177"/>
      <c r="K19" s="178"/>
      <c r="L19" s="179" t="s">
        <v>167</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c r="A20" s="71"/>
      <c r="B20" s="87">
        <f t="shared" si="2"/>
        <v>8</v>
      </c>
      <c r="C20" s="169" t="s">
        <v>41</v>
      </c>
      <c r="D20" s="170"/>
      <c r="E20" s="171" t="s">
        <v>98</v>
      </c>
      <c r="F20" s="172"/>
      <c r="G20" s="176" t="s">
        <v>109</v>
      </c>
      <c r="H20" s="177"/>
      <c r="I20" s="177"/>
      <c r="J20" s="177"/>
      <c r="K20" s="178"/>
      <c r="L20" s="179" t="s">
        <v>167</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c r="A21" s="71"/>
      <c r="B21" s="87">
        <f t="shared" si="2"/>
        <v>9</v>
      </c>
      <c r="C21" s="169" t="s">
        <v>41</v>
      </c>
      <c r="D21" s="170"/>
      <c r="E21" s="171" t="s">
        <v>98</v>
      </c>
      <c r="F21" s="172"/>
      <c r="G21" s="176" t="s">
        <v>109</v>
      </c>
      <c r="H21" s="177"/>
      <c r="I21" s="177"/>
      <c r="J21" s="177"/>
      <c r="K21" s="178"/>
      <c r="L21" s="179" t="s">
        <v>167</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c r="A32" s="71"/>
      <c r="B32" s="71"/>
      <c r="C32" s="67" t="s">
        <v>163</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c r="A33" s="71"/>
      <c r="B33" s="71"/>
      <c r="C33" s="67" t="s">
        <v>156</v>
      </c>
      <c r="D33" s="76"/>
      <c r="E33" s="77"/>
      <c r="F33" s="73"/>
      <c r="G33" s="73"/>
      <c r="H33" s="73"/>
      <c r="I33" s="73"/>
      <c r="J33" s="73"/>
      <c r="K33" s="73"/>
      <c r="L33" s="73"/>
      <c r="M33" s="73"/>
      <c r="N33" s="73"/>
      <c r="O33" s="73"/>
      <c r="P33" s="73"/>
      <c r="Q33" s="99" t="s">
        <v>141</v>
      </c>
      <c r="R33" s="99"/>
      <c r="S33" s="99"/>
      <c r="T33" s="99"/>
      <c r="U33" s="99"/>
      <c r="V33" s="99"/>
      <c r="W33" s="99"/>
      <c r="X33" s="99"/>
      <c r="Y33" s="99"/>
      <c r="Z33" s="99"/>
      <c r="AA33" s="101"/>
      <c r="AB33" s="99"/>
      <c r="AC33" s="99"/>
      <c r="AD33" s="99"/>
      <c r="AE33" s="99"/>
      <c r="AF33" s="99"/>
      <c r="AG33" s="99"/>
      <c r="AH33" s="99"/>
      <c r="AI33" s="99" t="s">
        <v>100</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c r="A34" s="71"/>
      <c r="B34" s="71"/>
      <c r="C34" s="67" t="s">
        <v>35</v>
      </c>
      <c r="D34" s="76"/>
      <c r="E34" s="77"/>
      <c r="F34" s="73"/>
      <c r="G34" s="73"/>
      <c r="H34" s="73"/>
      <c r="I34" s="73"/>
      <c r="J34" s="73"/>
      <c r="K34" s="73"/>
      <c r="L34" s="326" t="s">
        <v>29</v>
      </c>
      <c r="M34" s="326"/>
      <c r="N34" s="73"/>
      <c r="O34" s="73"/>
      <c r="P34" s="73"/>
      <c r="Q34" s="99"/>
      <c r="R34" s="240" t="s">
        <v>54</v>
      </c>
      <c r="S34" s="240"/>
      <c r="T34" s="240" t="s">
        <v>55</v>
      </c>
      <c r="U34" s="240"/>
      <c r="V34" s="240"/>
      <c r="W34" s="240"/>
      <c r="X34" s="99"/>
      <c r="Y34" s="272" t="s">
        <v>58</v>
      </c>
      <c r="Z34" s="272"/>
      <c r="AA34" s="272"/>
      <c r="AB34" s="272"/>
      <c r="AC34" s="67"/>
      <c r="AD34" s="67"/>
      <c r="AE34" s="97" t="s">
        <v>67</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56</v>
      </c>
      <c r="U35" s="252"/>
      <c r="V35" s="252" t="s">
        <v>57</v>
      </c>
      <c r="W35" s="252"/>
      <c r="X35" s="99"/>
      <c r="Y35" s="252" t="s">
        <v>56</v>
      </c>
      <c r="Z35" s="252"/>
      <c r="AA35" s="252" t="s">
        <v>57</v>
      </c>
      <c r="AB35" s="252"/>
      <c r="AC35" s="67"/>
      <c r="AD35" s="67"/>
      <c r="AE35" s="97" t="s">
        <v>63</v>
      </c>
      <c r="AF35" s="97"/>
      <c r="AG35" s="99"/>
      <c r="AH35" s="99"/>
      <c r="AI35" s="243" t="s">
        <v>4</v>
      </c>
      <c r="AJ35" s="244"/>
      <c r="AK35" s="243" t="s">
        <v>71</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c r="A36" s="71"/>
      <c r="B36" s="71"/>
      <c r="C36" s="318" t="s">
        <v>115</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72</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c r="A37" s="71"/>
      <c r="B37" s="71"/>
      <c r="C37" s="318" t="s">
        <v>116</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73</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99</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c r="A42" s="71"/>
      <c r="B42" s="71"/>
      <c r="C42" s="71"/>
      <c r="D42" s="71"/>
      <c r="E42" s="71"/>
      <c r="F42" s="71"/>
      <c r="G42" s="71"/>
      <c r="H42" s="71"/>
      <c r="I42" s="71"/>
      <c r="J42" s="71"/>
      <c r="K42" s="71"/>
      <c r="L42" s="71"/>
      <c r="M42" s="71"/>
      <c r="N42" s="71"/>
      <c r="O42" s="71"/>
      <c r="P42" s="73"/>
      <c r="Q42" s="99"/>
      <c r="R42" s="101" t="s">
        <v>65</v>
      </c>
      <c r="S42" s="99"/>
      <c r="T42" s="99"/>
      <c r="U42" s="99"/>
      <c r="V42" s="99"/>
      <c r="W42" s="99"/>
      <c r="X42" s="111" t="s">
        <v>124</v>
      </c>
      <c r="Y42" s="291" t="s">
        <v>125</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c r="A43" s="71"/>
      <c r="B43" s="71"/>
      <c r="C43" s="43"/>
      <c r="D43" s="98"/>
      <c r="E43" s="98"/>
      <c r="F43" s="99"/>
      <c r="G43" s="99"/>
      <c r="H43" s="99"/>
      <c r="I43" s="99"/>
      <c r="J43" s="99"/>
      <c r="K43" s="99"/>
      <c r="L43" s="100" t="s">
        <v>123</v>
      </c>
      <c r="M43" s="101"/>
      <c r="N43" s="101"/>
      <c r="O43" s="102"/>
      <c r="P43" s="73"/>
      <c r="Q43" s="99"/>
      <c r="R43" s="99" t="s">
        <v>59</v>
      </c>
      <c r="S43" s="99"/>
      <c r="T43" s="99"/>
      <c r="U43" s="99"/>
      <c r="V43" s="99"/>
      <c r="W43" s="99" t="s">
        <v>60</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c r="A44" s="71"/>
      <c r="B44" s="71"/>
      <c r="C44" s="103" t="s">
        <v>34</v>
      </c>
      <c r="D44" s="103"/>
      <c r="E44" s="99"/>
      <c r="F44" s="103" t="s">
        <v>36</v>
      </c>
      <c r="G44" s="103"/>
      <c r="H44" s="99"/>
      <c r="I44" s="104"/>
      <c r="J44" s="104"/>
      <c r="K44" s="99"/>
      <c r="L44" s="97" t="s">
        <v>68</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61</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c r="A46" s="71"/>
      <c r="B46" s="71"/>
      <c r="C46" s="67"/>
      <c r="D46" s="99"/>
      <c r="E46" s="99"/>
      <c r="F46" s="99"/>
      <c r="G46" s="99"/>
      <c r="H46" s="99"/>
      <c r="I46" s="99"/>
      <c r="J46" s="99"/>
      <c r="K46" s="99"/>
      <c r="L46" s="99" t="s">
        <v>102</v>
      </c>
      <c r="M46" s="99"/>
      <c r="N46" s="99"/>
      <c r="O46" s="99"/>
      <c r="P46" s="73"/>
      <c r="Q46" s="99"/>
      <c r="R46" s="99"/>
      <c r="S46" s="99"/>
      <c r="T46" s="99"/>
      <c r="U46" s="99"/>
      <c r="V46" s="99"/>
      <c r="W46" s="99"/>
      <c r="X46" s="99"/>
      <c r="Y46" s="99"/>
      <c r="Z46" s="99"/>
      <c r="AA46" s="101"/>
      <c r="AB46" s="99" t="s">
        <v>101</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c r="A47" s="71"/>
      <c r="B47" s="71"/>
      <c r="C47" s="67" t="s">
        <v>132</v>
      </c>
      <c r="D47" s="99"/>
      <c r="E47" s="99"/>
      <c r="F47" s="99"/>
      <c r="G47" s="99"/>
      <c r="H47" s="99"/>
      <c r="I47" s="99"/>
      <c r="J47" s="99"/>
      <c r="K47" s="99"/>
      <c r="L47" s="99"/>
      <c r="M47" s="99"/>
      <c r="N47" s="99"/>
      <c r="O47" s="99"/>
      <c r="P47" s="73"/>
      <c r="Q47" s="99"/>
      <c r="R47" s="99" t="s">
        <v>64</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c r="A48" s="71"/>
      <c r="B48" s="71"/>
      <c r="C48" s="67"/>
      <c r="D48" s="99" t="s">
        <v>133</v>
      </c>
      <c r="E48" s="99"/>
      <c r="F48" s="99"/>
      <c r="G48" s="99"/>
      <c r="H48" s="99"/>
      <c r="I48" s="99"/>
      <c r="J48" s="99"/>
      <c r="K48" s="99"/>
      <c r="L48" s="99"/>
      <c r="M48" s="99"/>
      <c r="N48" s="99"/>
      <c r="O48" s="99"/>
      <c r="P48" s="73"/>
      <c r="Q48" s="99"/>
      <c r="R48" s="99" t="s">
        <v>67</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c r="A49" s="71"/>
      <c r="B49" s="71"/>
      <c r="C49" s="67" t="s">
        <v>38</v>
      </c>
      <c r="D49" s="99"/>
      <c r="E49" s="99"/>
      <c r="F49" s="99"/>
      <c r="G49" s="99"/>
      <c r="H49" s="99"/>
      <c r="I49" s="99"/>
      <c r="J49" s="99"/>
      <c r="K49" s="99"/>
      <c r="L49" s="99"/>
      <c r="M49" s="99"/>
      <c r="N49" s="99"/>
      <c r="O49" s="99"/>
      <c r="P49" s="73"/>
      <c r="Q49" s="99"/>
      <c r="R49" s="67" t="s">
        <v>62</v>
      </c>
      <c r="S49" s="67"/>
      <c r="T49" s="67"/>
      <c r="U49" s="67"/>
      <c r="V49" s="67"/>
      <c r="W49" s="99" t="s">
        <v>66</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c r="A50" s="71"/>
      <c r="B50" s="71"/>
      <c r="C50" s="67" t="s">
        <v>39</v>
      </c>
      <c r="D50" s="99"/>
      <c r="E50" s="99"/>
      <c r="F50" s="99"/>
      <c r="G50" s="99"/>
      <c r="H50" s="99"/>
      <c r="I50" s="99"/>
      <c r="J50" s="99"/>
      <c r="K50" s="99"/>
      <c r="L50" s="99"/>
      <c r="M50" s="99"/>
      <c r="N50" s="99"/>
      <c r="O50" s="99"/>
      <c r="P50" s="73"/>
      <c r="Q50" s="99"/>
      <c r="R50" s="243">
        <f>AE40</f>
        <v>2</v>
      </c>
      <c r="S50" s="251"/>
      <c r="T50" s="251"/>
      <c r="U50" s="244"/>
      <c r="V50" s="105" t="s">
        <v>114</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泉 さや香</cp:lastModifiedBy>
  <cp:lastPrinted>2022-04-07T02:29:23Z</cp:lastPrinted>
  <dcterms:created xsi:type="dcterms:W3CDTF">2020-01-14T23:44:41Z</dcterms:created>
  <dcterms:modified xsi:type="dcterms:W3CDTF">2022-04-07T02:34:06Z</dcterms:modified>
</cp:coreProperties>
</file>