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20" activeTab="0"/>
  </bookViews>
  <sheets>
    <sheet name="明細" sheetId="1" r:id="rId1"/>
  </sheets>
  <definedNames>
    <definedName name="_xlnm.Print_Area" localSheetId="0">'明細'!$A$1:$X$50</definedName>
  </definedNames>
  <calcPr fullCalcOnLoad="1"/>
</workbook>
</file>

<file path=xl/sharedStrings.xml><?xml version="1.0" encoding="utf-8"?>
<sst xmlns="http://schemas.openxmlformats.org/spreadsheetml/2006/main" count="73" uniqueCount="65">
  <si>
    <t>入札者</t>
  </si>
  <si>
    <t>各料金単価</t>
  </si>
  <si>
    <t>常時</t>
  </si>
  <si>
    <t>予備電力</t>
  </si>
  <si>
    <t>託送料（送電サービス）</t>
  </si>
  <si>
    <t>単位</t>
  </si>
  <si>
    <t>kW</t>
  </si>
  <si>
    <t>月</t>
  </si>
  <si>
    <t>力率</t>
  </si>
  <si>
    <t>（％）</t>
  </si>
  <si>
    <t>小計</t>
  </si>
  <si>
    <t>託送料
（送電サービス）</t>
  </si>
  <si>
    <t>月合計
（円未満切捨）</t>
  </si>
  <si>
    <t>年合計</t>
  </si>
  <si>
    <t>各 月 電 気 料 金</t>
  </si>
  <si>
    <t>基本料金（常時）</t>
  </si>
  <si>
    <t>基本料金（予備電力）</t>
  </si>
  <si>
    <t>電力量料金</t>
  </si>
  <si>
    <t>燃料費調整金</t>
  </si>
  <si>
    <t>（例）…契約電力（予備電力）×基本料金単価（予備電力）</t>
  </si>
  <si>
    <t>（例）…使用電力量×電力量料金単価</t>
  </si>
  <si>
    <t>（例）…使用電力量×燃料費調整単価</t>
  </si>
  <si>
    <t>入　札　金　額　明　細　書</t>
  </si>
  <si>
    <t>に該当する単価を入力して下さい。</t>
  </si>
  <si>
    <t>契約電力</t>
  </si>
  <si>
    <t>円/kW・月</t>
  </si>
  <si>
    <t>基本料金</t>
  </si>
  <si>
    <t>円/kWh</t>
  </si>
  <si>
    <t>燃料費調整単価…※１</t>
  </si>
  <si>
    <t>単位：円</t>
  </si>
  <si>
    <t>燃料費
調整金</t>
  </si>
  <si>
    <t>注意①　消費税及び地方消費税込みの額とすること。</t>
  </si>
  <si>
    <t>（例）…契約電力（常時）×基本料金単価（常時）×（185-100（力率％））/100</t>
  </si>
  <si>
    <t>件名</t>
  </si>
  <si>
    <t>再生可能エネルギー発電促進賦課金</t>
  </si>
  <si>
    <t>（例）…使用電力量×再生可能エネルギー発電促進賦課金単価</t>
  </si>
  <si>
    <t>再生可能エネルギー発電促進賦課金（円未満切捨）</t>
  </si>
  <si>
    <t>休日</t>
  </si>
  <si>
    <t>平日（夏季７月～９月）</t>
  </si>
  <si>
    <t>平日（その他季１０月～６月）</t>
  </si>
  <si>
    <t>平日</t>
  </si>
  <si>
    <t>使用電力量(kWh)</t>
  </si>
  <si>
    <t>計</t>
  </si>
  <si>
    <t>6</t>
  </si>
  <si>
    <t>契約継続割引（％）</t>
  </si>
  <si>
    <t>契約継続
割引額</t>
  </si>
  <si>
    <t>契約継続割引額</t>
  </si>
  <si>
    <t>（例）…基本料金（常時）×契約継続割引（％）</t>
  </si>
  <si>
    <t>注意②　入札書に添付する明細書は、この様式もしくはこれに沿ったものとすること。</t>
  </si>
  <si>
    <t>各料金計算式（入札者は、各項目の数式を記入して下さい。）</t>
  </si>
  <si>
    <t>10</t>
  </si>
  <si>
    <t>2</t>
  </si>
  <si>
    <t>3</t>
  </si>
  <si>
    <t>四日市市立図書館で使用する電気</t>
  </si>
  <si>
    <t>7</t>
  </si>
  <si>
    <t>8</t>
  </si>
  <si>
    <t>9</t>
  </si>
  <si>
    <t>11</t>
  </si>
  <si>
    <t>12</t>
  </si>
  <si>
    <t>4</t>
  </si>
  <si>
    <t>再生可能エネルギー発電促進賦課金…※２</t>
  </si>
  <si>
    <t>4/5</t>
  </si>
  <si>
    <t>5/1</t>
  </si>
  <si>
    <t>　※２　「再生可能エネルギー発電促進賦課金」は、管轄する
          電力会社の算出する令和３年５月のものとする。</t>
  </si>
  <si>
    <t>　※１　「燃料費調整単価」は、管轄する電力会社の
　　　　算出する令和３年１２月のものとする。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</si>
</sst>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0_ ;[Red]\-#,##0.00\ "/>
    <numFmt numFmtId="179" formatCode="#,##0.00;&quot;▲ &quot;#,##0.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8" fillId="0" borderId="0" xfId="0" applyFont="1" applyAlignment="1">
      <alignment vertical="center"/>
    </xf>
    <xf numFmtId="49" fontId="0" fillId="34" borderId="11" xfId="0" applyNumberForma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38" fontId="11" fillId="0" borderId="0" xfId="48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177" fontId="3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ont="1" applyAlignment="1">
      <alignment vertical="center" shrinkToFit="1"/>
    </xf>
    <xf numFmtId="0" fontId="0" fillId="34" borderId="12" xfId="0" applyFill="1" applyBorder="1" applyAlignment="1">
      <alignment vertical="center" shrinkToFit="1"/>
    </xf>
    <xf numFmtId="0" fontId="0" fillId="34" borderId="13" xfId="0" applyFill="1" applyBorder="1" applyAlignment="1">
      <alignment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17" xfId="0" applyFont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178" fontId="0" fillId="0" borderId="11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38" fontId="0" fillId="0" borderId="18" xfId="48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0" fontId="0" fillId="34" borderId="18" xfId="0" applyFill="1" applyBorder="1" applyAlignment="1">
      <alignment vertical="center" shrinkToFit="1"/>
    </xf>
    <xf numFmtId="0" fontId="0" fillId="34" borderId="12" xfId="0" applyFill="1" applyBorder="1" applyAlignment="1">
      <alignment vertical="center" shrinkToFit="1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38" fontId="0" fillId="0" borderId="18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177" fontId="0" fillId="33" borderId="19" xfId="0" applyNumberFormat="1" applyFill="1" applyBorder="1" applyAlignment="1">
      <alignment horizontal="center" vertical="center"/>
    </xf>
    <xf numFmtId="177" fontId="0" fillId="33" borderId="20" xfId="0" applyNumberFormat="1" applyFill="1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34" borderId="22" xfId="0" applyFill="1" applyBorder="1" applyAlignment="1">
      <alignment vertical="center" shrinkToFit="1"/>
    </xf>
    <xf numFmtId="0" fontId="0" fillId="34" borderId="17" xfId="0" applyFill="1" applyBorder="1" applyAlignment="1">
      <alignment horizontal="center" vertical="center" wrapText="1" shrinkToFit="1"/>
    </xf>
    <xf numFmtId="0" fontId="0" fillId="34" borderId="16" xfId="0" applyFill="1" applyBorder="1" applyAlignment="1">
      <alignment horizontal="center" vertical="center" shrinkToFit="1"/>
    </xf>
    <xf numFmtId="0" fontId="0" fillId="34" borderId="23" xfId="0" applyFill="1" applyBorder="1" applyAlignment="1">
      <alignment horizontal="center" vertical="center" shrinkToFit="1"/>
    </xf>
    <xf numFmtId="0" fontId="0" fillId="34" borderId="24" xfId="0" applyFill="1" applyBorder="1" applyAlignment="1">
      <alignment horizontal="center" vertical="center" shrinkToFit="1"/>
    </xf>
    <xf numFmtId="0" fontId="0" fillId="34" borderId="25" xfId="0" applyFill="1" applyBorder="1" applyAlignment="1">
      <alignment horizontal="center" vertical="center" shrinkToFit="1"/>
    </xf>
    <xf numFmtId="0" fontId="0" fillId="34" borderId="26" xfId="0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177" fontId="0" fillId="33" borderId="19" xfId="0" applyNumberFormat="1" applyFill="1" applyBorder="1" applyAlignment="1">
      <alignment vertical="center"/>
    </xf>
    <xf numFmtId="177" fontId="0" fillId="33" borderId="20" xfId="0" applyNumberFormat="1" applyFill="1" applyBorder="1" applyAlignment="1">
      <alignment vertical="center"/>
    </xf>
    <xf numFmtId="0" fontId="0" fillId="34" borderId="11" xfId="0" applyFill="1" applyBorder="1" applyAlignment="1">
      <alignment vertical="center" shrinkToFit="1"/>
    </xf>
    <xf numFmtId="178" fontId="0" fillId="0" borderId="27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0" borderId="18" xfId="0" applyNumberFormat="1" applyFont="1" applyBorder="1" applyAlignment="1">
      <alignment vertical="center" shrinkToFit="1"/>
    </xf>
    <xf numFmtId="0" fontId="6" fillId="0" borderId="12" xfId="0" applyNumberFormat="1" applyFont="1" applyBorder="1" applyAlignment="1">
      <alignment vertical="center" shrinkToFit="1"/>
    </xf>
    <xf numFmtId="0" fontId="0" fillId="0" borderId="12" xfId="0" applyNumberFormat="1" applyBorder="1" applyAlignment="1">
      <alignment vertical="center" shrinkToFit="1"/>
    </xf>
    <xf numFmtId="0" fontId="0" fillId="0" borderId="13" xfId="0" applyNumberFormat="1" applyBorder="1" applyAlignment="1">
      <alignment vertical="center" shrinkToFit="1"/>
    </xf>
    <xf numFmtId="0" fontId="6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 shrinkToFit="1"/>
    </xf>
    <xf numFmtId="176" fontId="0" fillId="0" borderId="11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 shrinkToFit="1"/>
    </xf>
    <xf numFmtId="177" fontId="0" fillId="33" borderId="29" xfId="0" applyNumberFormat="1" applyFill="1" applyBorder="1" applyAlignment="1">
      <alignment vertical="center"/>
    </xf>
    <xf numFmtId="177" fontId="0" fillId="33" borderId="30" xfId="0" applyNumberFormat="1" applyFill="1" applyBorder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wrapText="1"/>
    </xf>
    <xf numFmtId="0" fontId="0" fillId="34" borderId="17" xfId="0" applyFill="1" applyBorder="1" applyAlignment="1">
      <alignment vertical="center" shrinkToFit="1"/>
    </xf>
    <xf numFmtId="0" fontId="0" fillId="34" borderId="15" xfId="0" applyFill="1" applyBorder="1" applyAlignment="1">
      <alignment vertical="center" shrinkToFit="1"/>
    </xf>
    <xf numFmtId="0" fontId="0" fillId="34" borderId="16" xfId="0" applyFill="1" applyBorder="1" applyAlignment="1">
      <alignment vertical="center" shrinkToFit="1"/>
    </xf>
    <xf numFmtId="0" fontId="0" fillId="34" borderId="23" xfId="0" applyFill="1" applyBorder="1" applyAlignment="1">
      <alignment vertical="center" shrinkToFit="1"/>
    </xf>
    <xf numFmtId="0" fontId="0" fillId="34" borderId="0" xfId="0" applyFill="1" applyBorder="1" applyAlignment="1">
      <alignment vertical="center" shrinkToFit="1"/>
    </xf>
    <xf numFmtId="0" fontId="0" fillId="34" borderId="24" xfId="0" applyFill="1" applyBorder="1" applyAlignment="1">
      <alignment vertical="center" shrinkToFit="1"/>
    </xf>
    <xf numFmtId="0" fontId="0" fillId="34" borderId="25" xfId="0" applyFill="1" applyBorder="1" applyAlignment="1">
      <alignment vertical="center" shrinkToFit="1"/>
    </xf>
    <xf numFmtId="0" fontId="0" fillId="34" borderId="31" xfId="0" applyFill="1" applyBorder="1" applyAlignment="1">
      <alignment vertical="center" shrinkToFit="1"/>
    </xf>
    <xf numFmtId="0" fontId="0" fillId="34" borderId="26" xfId="0" applyFill="1" applyBorder="1" applyAlignment="1">
      <alignment vertical="center" shrinkToFit="1"/>
    </xf>
    <xf numFmtId="178" fontId="46" fillId="0" borderId="11" xfId="0" applyNumberFormat="1" applyFont="1" applyBorder="1" applyAlignment="1">
      <alignment vertical="center"/>
    </xf>
    <xf numFmtId="178" fontId="46" fillId="0" borderId="18" xfId="0" applyNumberFormat="1" applyFont="1" applyBorder="1" applyAlignment="1">
      <alignment vertical="center"/>
    </xf>
    <xf numFmtId="0" fontId="0" fillId="34" borderId="18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49" fontId="0" fillId="34" borderId="11" xfId="0" applyNumberForma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7" fontId="0" fillId="0" borderId="18" xfId="0" applyNumberFormat="1" applyFont="1" applyBorder="1" applyAlignment="1">
      <alignment vertical="center"/>
    </xf>
    <xf numFmtId="177" fontId="0" fillId="0" borderId="13" xfId="0" applyNumberFormat="1" applyFont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177" fontId="3" fillId="0" borderId="0" xfId="0" applyNumberFormat="1" applyFont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 shrinkToFit="1"/>
    </xf>
    <xf numFmtId="176" fontId="0" fillId="0" borderId="10" xfId="0" applyNumberFormat="1" applyFont="1" applyBorder="1" applyAlignment="1">
      <alignment vertical="center"/>
    </xf>
    <xf numFmtId="0" fontId="10" fillId="0" borderId="18" xfId="0" applyFont="1" applyBorder="1" applyAlignment="1">
      <alignment vertical="center" shrinkToFit="1"/>
    </xf>
    <xf numFmtId="0" fontId="10" fillId="0" borderId="12" xfId="0" applyFont="1" applyBorder="1" applyAlignment="1">
      <alignment vertical="center" shrinkToFit="1"/>
    </xf>
    <xf numFmtId="0" fontId="10" fillId="0" borderId="13" xfId="0" applyFont="1" applyBorder="1" applyAlignment="1">
      <alignment vertical="center" shrinkToFit="1"/>
    </xf>
    <xf numFmtId="0" fontId="10" fillId="0" borderId="1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1"/>
  <sheetViews>
    <sheetView tabSelected="1" workbookViewId="0" topLeftCell="A1">
      <selection activeCell="E33" sqref="E33:F33"/>
    </sheetView>
  </sheetViews>
  <sheetFormatPr defaultColWidth="5.625" defaultRowHeight="13.5"/>
  <cols>
    <col min="1" max="2" width="5.625" style="0" customWidth="1"/>
    <col min="3" max="8" width="4.625" style="0" customWidth="1"/>
    <col min="9" max="12" width="5.625" style="0" customWidth="1"/>
    <col min="13" max="14" width="4.625" style="0" customWidth="1"/>
    <col min="15" max="19" width="5.625" style="0" customWidth="1"/>
    <col min="20" max="20" width="8.00390625" style="0" customWidth="1"/>
    <col min="21" max="26" width="5.625" style="0" customWidth="1"/>
    <col min="27" max="27" width="7.50390625" style="0" bestFit="1" customWidth="1"/>
  </cols>
  <sheetData>
    <row r="1" spans="1:24" ht="27" customHeight="1">
      <c r="A1" s="58" t="s">
        <v>22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4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19" ht="27" customHeight="1">
      <c r="A3" s="59" t="s">
        <v>33</v>
      </c>
      <c r="B3" s="59"/>
      <c r="C3" s="59"/>
      <c r="D3" s="59"/>
      <c r="E3" s="59"/>
      <c r="F3" s="60" t="s">
        <v>53</v>
      </c>
      <c r="G3" s="61"/>
      <c r="H3" s="61"/>
      <c r="I3" s="62"/>
      <c r="J3" s="62"/>
      <c r="K3" s="62"/>
      <c r="L3" s="62"/>
      <c r="M3" s="62"/>
      <c r="N3" s="62"/>
      <c r="O3" s="62"/>
      <c r="P3" s="62"/>
      <c r="Q3" s="62"/>
      <c r="R3" s="62"/>
      <c r="S3" s="63"/>
    </row>
    <row r="5" spans="1:19" ht="27" customHeight="1">
      <c r="A5" s="59" t="s">
        <v>0</v>
      </c>
      <c r="B5" s="59"/>
      <c r="C5" s="59"/>
      <c r="D5" s="59"/>
      <c r="E5" s="59"/>
      <c r="F5" s="64"/>
      <c r="G5" s="64"/>
      <c r="H5" s="64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</row>
    <row r="6" ht="18.75">
      <c r="A6" s="2"/>
    </row>
    <row r="7" ht="14.25" thickBot="1"/>
    <row r="8" spans="1:18" ht="18" customHeight="1" thickBot="1">
      <c r="A8" s="66" t="s">
        <v>1</v>
      </c>
      <c r="B8" s="66"/>
      <c r="C8" s="66"/>
      <c r="D8" s="66"/>
      <c r="E8" s="66"/>
      <c r="M8" s="67" t="s">
        <v>5</v>
      </c>
      <c r="N8" s="67"/>
      <c r="P8" s="4"/>
      <c r="Q8" t="s">
        <v>23</v>
      </c>
      <c r="R8" s="15"/>
    </row>
    <row r="9" spans="1:14" ht="18" customHeight="1">
      <c r="A9" s="55" t="s">
        <v>24</v>
      </c>
      <c r="B9" s="55"/>
      <c r="C9" s="55"/>
      <c r="D9" s="55"/>
      <c r="E9" s="55"/>
      <c r="F9" s="68" t="s">
        <v>2</v>
      </c>
      <c r="G9" s="68"/>
      <c r="H9" s="68"/>
      <c r="I9" s="68"/>
      <c r="J9" s="68"/>
      <c r="K9" s="69">
        <v>114</v>
      </c>
      <c r="L9" s="70"/>
      <c r="M9" s="67" t="s">
        <v>6</v>
      </c>
      <c r="N9" s="67"/>
    </row>
    <row r="10" spans="1:14" ht="18" customHeight="1" thickBot="1">
      <c r="A10" s="55"/>
      <c r="B10" s="55"/>
      <c r="C10" s="55"/>
      <c r="D10" s="55"/>
      <c r="E10" s="55"/>
      <c r="F10" s="68" t="s">
        <v>3</v>
      </c>
      <c r="G10" s="68"/>
      <c r="H10" s="68"/>
      <c r="I10" s="68"/>
      <c r="J10" s="68"/>
      <c r="K10" s="71">
        <v>0</v>
      </c>
      <c r="L10" s="72"/>
      <c r="M10" s="67"/>
      <c r="N10" s="67"/>
    </row>
    <row r="11" spans="1:14" ht="18" customHeight="1" thickBot="1">
      <c r="A11" s="55" t="s">
        <v>26</v>
      </c>
      <c r="B11" s="55"/>
      <c r="C11" s="55"/>
      <c r="D11" s="55"/>
      <c r="E11" s="55"/>
      <c r="F11" s="68" t="s">
        <v>2</v>
      </c>
      <c r="G11" s="68"/>
      <c r="H11" s="68"/>
      <c r="I11" s="68"/>
      <c r="J11" s="73"/>
      <c r="K11" s="74"/>
      <c r="L11" s="75"/>
      <c r="M11" s="43" t="s">
        <v>25</v>
      </c>
      <c r="N11" s="76"/>
    </row>
    <row r="12" spans="1:25" ht="18" customHeight="1" thickBot="1">
      <c r="A12" s="55"/>
      <c r="B12" s="55"/>
      <c r="C12" s="55"/>
      <c r="D12" s="55"/>
      <c r="E12" s="55"/>
      <c r="F12" s="68" t="s">
        <v>4</v>
      </c>
      <c r="G12" s="68"/>
      <c r="H12" s="68"/>
      <c r="I12" s="68"/>
      <c r="J12" s="73"/>
      <c r="K12" s="74"/>
      <c r="L12" s="75"/>
      <c r="M12" s="43"/>
      <c r="N12" s="76"/>
      <c r="O12" s="1"/>
      <c r="P12" s="77" t="s">
        <v>64</v>
      </c>
      <c r="Q12" s="77"/>
      <c r="R12" s="77"/>
      <c r="S12" s="77"/>
      <c r="T12" s="77"/>
      <c r="U12" s="77"/>
      <c r="V12" s="77"/>
      <c r="W12" s="77"/>
      <c r="X12" s="77"/>
      <c r="Y12" s="77"/>
    </row>
    <row r="13" spans="1:25" ht="18" customHeight="1" thickBot="1">
      <c r="A13" s="55"/>
      <c r="B13" s="55"/>
      <c r="C13" s="55"/>
      <c r="D13" s="55"/>
      <c r="E13" s="55"/>
      <c r="F13" s="68" t="s">
        <v>3</v>
      </c>
      <c r="G13" s="68"/>
      <c r="H13" s="68"/>
      <c r="I13" s="68"/>
      <c r="J13" s="73"/>
      <c r="K13" s="74"/>
      <c r="L13" s="75"/>
      <c r="M13" s="43"/>
      <c r="N13" s="76"/>
      <c r="O13" s="1"/>
      <c r="P13" s="77"/>
      <c r="Q13" s="77"/>
      <c r="R13" s="77"/>
      <c r="S13" s="77"/>
      <c r="T13" s="77"/>
      <c r="U13" s="77"/>
      <c r="V13" s="77"/>
      <c r="W13" s="77"/>
      <c r="X13" s="77"/>
      <c r="Y13" s="77"/>
    </row>
    <row r="14" spans="1:25" ht="18" customHeight="1" thickBot="1">
      <c r="A14" s="32" t="s">
        <v>44</v>
      </c>
      <c r="B14" s="33"/>
      <c r="C14" s="33"/>
      <c r="D14" s="33"/>
      <c r="E14" s="33"/>
      <c r="F14" s="33"/>
      <c r="G14" s="33"/>
      <c r="H14" s="33"/>
      <c r="I14" s="33"/>
      <c r="J14" s="44"/>
      <c r="K14" s="40"/>
      <c r="L14" s="41"/>
      <c r="M14" s="42"/>
      <c r="N14" s="43"/>
      <c r="O14" s="1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spans="1:25" ht="18" customHeight="1" thickBot="1">
      <c r="A15" s="78" t="s">
        <v>17</v>
      </c>
      <c r="B15" s="79"/>
      <c r="C15" s="79"/>
      <c r="D15" s="79"/>
      <c r="E15" s="80"/>
      <c r="F15" s="68" t="s">
        <v>38</v>
      </c>
      <c r="G15" s="68"/>
      <c r="H15" s="68"/>
      <c r="I15" s="68"/>
      <c r="J15" s="73"/>
      <c r="K15" s="74"/>
      <c r="L15" s="75"/>
      <c r="M15" s="43" t="s">
        <v>27</v>
      </c>
      <c r="N15" s="76"/>
      <c r="O15" s="1"/>
      <c r="P15" s="77" t="s">
        <v>63</v>
      </c>
      <c r="Q15" s="77"/>
      <c r="R15" s="77"/>
      <c r="S15" s="77"/>
      <c r="T15" s="77"/>
      <c r="U15" s="77"/>
      <c r="V15" s="77"/>
      <c r="W15" s="77"/>
      <c r="X15" s="77"/>
      <c r="Y15" s="77"/>
    </row>
    <row r="16" spans="1:25" ht="18" customHeight="1" thickBot="1">
      <c r="A16" s="81"/>
      <c r="B16" s="82"/>
      <c r="C16" s="82"/>
      <c r="D16" s="82"/>
      <c r="E16" s="83"/>
      <c r="F16" s="68" t="s">
        <v>39</v>
      </c>
      <c r="G16" s="68"/>
      <c r="H16" s="68"/>
      <c r="I16" s="68"/>
      <c r="J16" s="73"/>
      <c r="K16" s="74"/>
      <c r="L16" s="75"/>
      <c r="M16" s="43"/>
      <c r="N16" s="76"/>
      <c r="O16" s="1"/>
      <c r="P16" s="77"/>
      <c r="Q16" s="77"/>
      <c r="R16" s="77"/>
      <c r="S16" s="77"/>
      <c r="T16" s="77"/>
      <c r="U16" s="77"/>
      <c r="V16" s="77"/>
      <c r="W16" s="77"/>
      <c r="X16" s="77"/>
      <c r="Y16" s="77"/>
    </row>
    <row r="17" spans="1:25" ht="18" customHeight="1" thickBot="1">
      <c r="A17" s="84"/>
      <c r="B17" s="85"/>
      <c r="C17" s="85"/>
      <c r="D17" s="85"/>
      <c r="E17" s="86"/>
      <c r="F17" s="51" t="s">
        <v>37</v>
      </c>
      <c r="G17" s="52"/>
      <c r="H17" s="52"/>
      <c r="I17" s="52"/>
      <c r="J17" s="52"/>
      <c r="K17" s="53"/>
      <c r="L17" s="54"/>
      <c r="M17" s="43"/>
      <c r="N17" s="76"/>
      <c r="O17" s="1"/>
      <c r="P17" s="13"/>
      <c r="Q17" s="13"/>
      <c r="R17" s="13"/>
      <c r="S17" s="13"/>
      <c r="T17" s="13"/>
      <c r="U17" s="13"/>
      <c r="V17" s="13"/>
      <c r="W17" s="13"/>
      <c r="X17" s="13"/>
      <c r="Y17" s="13"/>
    </row>
    <row r="18" spans="1:24" ht="18" customHeight="1">
      <c r="A18" s="55" t="s">
        <v>28</v>
      </c>
      <c r="B18" s="55"/>
      <c r="C18" s="55"/>
      <c r="D18" s="55"/>
      <c r="E18" s="55"/>
      <c r="F18" s="55"/>
      <c r="G18" s="55"/>
      <c r="H18" s="55"/>
      <c r="I18" s="55"/>
      <c r="J18" s="55"/>
      <c r="K18" s="56">
        <v>-2.27</v>
      </c>
      <c r="L18" s="57"/>
      <c r="M18" s="76"/>
      <c r="N18" s="76"/>
      <c r="P18" s="11"/>
      <c r="Q18" s="11"/>
      <c r="R18" s="11"/>
      <c r="S18" s="12"/>
      <c r="T18" s="12"/>
      <c r="U18" s="12"/>
      <c r="V18" s="12"/>
      <c r="W18" s="12"/>
      <c r="X18" s="12"/>
    </row>
    <row r="19" spans="1:14" ht="18" customHeight="1">
      <c r="A19" s="55" t="s">
        <v>60</v>
      </c>
      <c r="B19" s="55"/>
      <c r="C19" s="55"/>
      <c r="D19" s="55"/>
      <c r="E19" s="55"/>
      <c r="F19" s="55"/>
      <c r="G19" s="55"/>
      <c r="H19" s="55"/>
      <c r="I19" s="55"/>
      <c r="J19" s="55"/>
      <c r="K19" s="87">
        <v>3.36</v>
      </c>
      <c r="L19" s="88"/>
      <c r="M19" s="76"/>
      <c r="N19" s="76"/>
    </row>
    <row r="22" spans="1:23" ht="18" customHeight="1">
      <c r="A22" s="89" t="s">
        <v>14</v>
      </c>
      <c r="B22" s="90"/>
      <c r="C22" s="90"/>
      <c r="D22" s="90"/>
      <c r="E22" s="90"/>
      <c r="F22" s="90"/>
      <c r="G22" s="90"/>
      <c r="H22" s="91"/>
      <c r="W22" t="s">
        <v>29</v>
      </c>
    </row>
    <row r="23" spans="1:24" ht="18" customHeight="1">
      <c r="A23" s="92" t="s">
        <v>7</v>
      </c>
      <c r="B23" s="7" t="s">
        <v>8</v>
      </c>
      <c r="C23" s="93" t="s">
        <v>41</v>
      </c>
      <c r="D23" s="94"/>
      <c r="E23" s="94"/>
      <c r="F23" s="94"/>
      <c r="G23" s="94"/>
      <c r="H23" s="95"/>
      <c r="I23" s="66" t="s">
        <v>26</v>
      </c>
      <c r="J23" s="66"/>
      <c r="K23" s="66"/>
      <c r="L23" s="66"/>
      <c r="M23" s="66"/>
      <c r="N23" s="66"/>
      <c r="O23" s="96" t="s">
        <v>17</v>
      </c>
      <c r="P23" s="46"/>
      <c r="Q23" s="45" t="s">
        <v>45</v>
      </c>
      <c r="R23" s="46"/>
      <c r="S23" s="97" t="s">
        <v>30</v>
      </c>
      <c r="T23" s="98"/>
      <c r="U23" s="99" t="s">
        <v>36</v>
      </c>
      <c r="V23" s="100"/>
      <c r="W23" s="99" t="s">
        <v>12</v>
      </c>
      <c r="X23" s="100"/>
    </row>
    <row r="24" spans="1:24" ht="18" customHeight="1">
      <c r="A24" s="92"/>
      <c r="B24" s="66" t="s">
        <v>9</v>
      </c>
      <c r="C24" s="101" t="s">
        <v>37</v>
      </c>
      <c r="D24" s="102"/>
      <c r="E24" s="101" t="s">
        <v>40</v>
      </c>
      <c r="F24" s="105"/>
      <c r="G24" s="102" t="s">
        <v>42</v>
      </c>
      <c r="H24" s="105"/>
      <c r="I24" s="66" t="s">
        <v>2</v>
      </c>
      <c r="J24" s="66"/>
      <c r="K24" s="107" t="s">
        <v>11</v>
      </c>
      <c r="L24" s="108"/>
      <c r="M24" s="66" t="s">
        <v>3</v>
      </c>
      <c r="N24" s="66"/>
      <c r="O24" s="47"/>
      <c r="P24" s="48"/>
      <c r="Q24" s="47"/>
      <c r="R24" s="48"/>
      <c r="S24" s="98"/>
      <c r="T24" s="98"/>
      <c r="U24" s="100"/>
      <c r="V24" s="100"/>
      <c r="W24" s="100"/>
      <c r="X24" s="100"/>
    </row>
    <row r="25" spans="1:24" ht="18" customHeight="1">
      <c r="A25" s="92"/>
      <c r="B25" s="66"/>
      <c r="C25" s="103"/>
      <c r="D25" s="104"/>
      <c r="E25" s="103"/>
      <c r="F25" s="106"/>
      <c r="G25" s="104"/>
      <c r="H25" s="106"/>
      <c r="I25" s="66"/>
      <c r="J25" s="66"/>
      <c r="K25" s="108"/>
      <c r="L25" s="108"/>
      <c r="M25" s="66"/>
      <c r="N25" s="66"/>
      <c r="O25" s="49"/>
      <c r="P25" s="50"/>
      <c r="Q25" s="49"/>
      <c r="R25" s="50"/>
      <c r="S25" s="98"/>
      <c r="T25" s="98"/>
      <c r="U25" s="100"/>
      <c r="V25" s="100"/>
      <c r="W25" s="100"/>
      <c r="X25" s="100"/>
    </row>
    <row r="26" spans="1:28" ht="18" customHeight="1">
      <c r="A26" s="6" t="s">
        <v>61</v>
      </c>
      <c r="B26" s="37">
        <v>100</v>
      </c>
      <c r="C26" s="38">
        <v>7788</v>
      </c>
      <c r="D26" s="39"/>
      <c r="E26" s="29">
        <v>9041</v>
      </c>
      <c r="F26" s="30"/>
      <c r="G26" s="29">
        <f>SUM(C26:F26)</f>
        <v>16829</v>
      </c>
      <c r="H26" s="30"/>
      <c r="I26" s="23">
        <f>K9*K11*(185-100)/100</f>
        <v>0</v>
      </c>
      <c r="J26" s="24"/>
      <c r="K26" s="31">
        <f>K9*K12</f>
        <v>0</v>
      </c>
      <c r="L26" s="31"/>
      <c r="M26" s="31">
        <f>K10*K13</f>
        <v>0</v>
      </c>
      <c r="N26" s="31"/>
      <c r="O26" s="31">
        <f>$K$17*C26+$K$16*E26</f>
        <v>0</v>
      </c>
      <c r="P26" s="31"/>
      <c r="Q26" s="23">
        <f>ROUND(I26*(-$K$14/100),2)</f>
        <v>0</v>
      </c>
      <c r="R26" s="24"/>
      <c r="S26" s="110">
        <f>$K$18*G26</f>
        <v>-38201.83</v>
      </c>
      <c r="T26" s="110"/>
      <c r="U26" s="109">
        <f>INT($K$19*G26)</f>
        <v>56545</v>
      </c>
      <c r="V26" s="109"/>
      <c r="W26" s="109">
        <f>INT(SUM(I26:V26))</f>
        <v>18343</v>
      </c>
      <c r="X26" s="109"/>
      <c r="AB26" s="8"/>
    </row>
    <row r="27" spans="1:28" ht="18" customHeight="1">
      <c r="A27" s="6" t="s">
        <v>43</v>
      </c>
      <c r="B27" s="37"/>
      <c r="C27" s="38">
        <v>5964</v>
      </c>
      <c r="D27" s="39"/>
      <c r="E27" s="29">
        <v>14513</v>
      </c>
      <c r="F27" s="30"/>
      <c r="G27" s="29">
        <f aca="true" t="shared" si="0" ref="G27:G34">SUM(C27:F27)</f>
        <v>20477</v>
      </c>
      <c r="H27" s="30"/>
      <c r="I27" s="111">
        <f>K9*K11*(185-100)/100</f>
        <v>0</v>
      </c>
      <c r="J27" s="112"/>
      <c r="K27" s="113">
        <f>K9*K12</f>
        <v>0</v>
      </c>
      <c r="L27" s="113"/>
      <c r="M27" s="113">
        <f>K10*K13</f>
        <v>0</v>
      </c>
      <c r="N27" s="113"/>
      <c r="O27" s="31">
        <f>$K$17*C27+$K$16*E27</f>
        <v>0</v>
      </c>
      <c r="P27" s="31"/>
      <c r="Q27" s="23">
        <f aca="true" t="shared" si="1" ref="Q27:Q34">ROUND(I27*(-$K$14/100),2)</f>
        <v>0</v>
      </c>
      <c r="R27" s="24"/>
      <c r="S27" s="110">
        <f>$K$18*G27</f>
        <v>-46482.79</v>
      </c>
      <c r="T27" s="110"/>
      <c r="U27" s="109">
        <f aca="true" t="shared" si="2" ref="U27:U34">INT($K$19*G27)</f>
        <v>68802</v>
      </c>
      <c r="V27" s="109"/>
      <c r="W27" s="109">
        <f aca="true" t="shared" si="3" ref="W27:W34">INT(SUM(I27:V27))</f>
        <v>22319</v>
      </c>
      <c r="X27" s="109"/>
      <c r="AB27" s="8"/>
    </row>
    <row r="28" spans="1:28" ht="18" customHeight="1">
      <c r="A28" s="6" t="s">
        <v>54</v>
      </c>
      <c r="B28" s="37"/>
      <c r="C28" s="38">
        <v>7327</v>
      </c>
      <c r="D28" s="39"/>
      <c r="E28" s="29">
        <v>16164</v>
      </c>
      <c r="F28" s="30"/>
      <c r="G28" s="29">
        <f t="shared" si="0"/>
        <v>23491</v>
      </c>
      <c r="H28" s="30"/>
      <c r="I28" s="113">
        <f>K9*K11*(185-100)/100</f>
        <v>0</v>
      </c>
      <c r="J28" s="113"/>
      <c r="K28" s="113">
        <f>K9*K12</f>
        <v>0</v>
      </c>
      <c r="L28" s="113"/>
      <c r="M28" s="113">
        <f>K10*K13</f>
        <v>0</v>
      </c>
      <c r="N28" s="113"/>
      <c r="O28" s="31">
        <f>$K$17*C28+$K$15*E28</f>
        <v>0</v>
      </c>
      <c r="P28" s="31"/>
      <c r="Q28" s="23">
        <f t="shared" si="1"/>
        <v>0</v>
      </c>
      <c r="R28" s="24"/>
      <c r="S28" s="110">
        <f>$K$18*G28</f>
        <v>-53324.57</v>
      </c>
      <c r="T28" s="110"/>
      <c r="U28" s="109">
        <f t="shared" si="2"/>
        <v>78929</v>
      </c>
      <c r="V28" s="109"/>
      <c r="W28" s="109">
        <f t="shared" si="3"/>
        <v>25604</v>
      </c>
      <c r="X28" s="109"/>
      <c r="AB28" s="8"/>
    </row>
    <row r="29" spans="1:28" ht="18" customHeight="1">
      <c r="A29" s="6" t="s">
        <v>55</v>
      </c>
      <c r="B29" s="37"/>
      <c r="C29" s="38">
        <v>9591</v>
      </c>
      <c r="D29" s="39"/>
      <c r="E29" s="29">
        <v>16886</v>
      </c>
      <c r="F29" s="30"/>
      <c r="G29" s="29">
        <f t="shared" si="0"/>
        <v>26477</v>
      </c>
      <c r="H29" s="30"/>
      <c r="I29" s="111">
        <f>K9*K11*(185-100)/100</f>
        <v>0</v>
      </c>
      <c r="J29" s="112"/>
      <c r="K29" s="113">
        <f>K9*K12</f>
        <v>0</v>
      </c>
      <c r="L29" s="113"/>
      <c r="M29" s="113">
        <f>K10*K13</f>
        <v>0</v>
      </c>
      <c r="N29" s="113"/>
      <c r="O29" s="113">
        <f>$K$17*C29+$K$15*E29</f>
        <v>0</v>
      </c>
      <c r="P29" s="113"/>
      <c r="Q29" s="23">
        <f t="shared" si="1"/>
        <v>0</v>
      </c>
      <c r="R29" s="24"/>
      <c r="S29" s="110">
        <f aca="true" t="shared" si="4" ref="S29:S34">$K$18*G29</f>
        <v>-60102.79</v>
      </c>
      <c r="T29" s="110"/>
      <c r="U29" s="109">
        <f t="shared" si="2"/>
        <v>88962</v>
      </c>
      <c r="V29" s="109"/>
      <c r="W29" s="109">
        <f t="shared" si="3"/>
        <v>28859</v>
      </c>
      <c r="X29" s="109"/>
      <c r="AB29" s="8"/>
    </row>
    <row r="30" spans="1:28" ht="18" customHeight="1">
      <c r="A30" s="6" t="s">
        <v>56</v>
      </c>
      <c r="B30" s="37"/>
      <c r="C30" s="38">
        <v>8000</v>
      </c>
      <c r="D30" s="39"/>
      <c r="E30" s="29">
        <v>16510</v>
      </c>
      <c r="F30" s="30"/>
      <c r="G30" s="29">
        <f t="shared" si="0"/>
        <v>24510</v>
      </c>
      <c r="H30" s="30"/>
      <c r="I30" s="111">
        <f>K9*K11*(185-100)/100</f>
        <v>0</v>
      </c>
      <c r="J30" s="112"/>
      <c r="K30" s="113">
        <f>K9*K12</f>
        <v>0</v>
      </c>
      <c r="L30" s="113"/>
      <c r="M30" s="113">
        <f>K10*K13</f>
        <v>0</v>
      </c>
      <c r="N30" s="113"/>
      <c r="O30" s="113">
        <f>$K$17*C30+$K$15*E30</f>
        <v>0</v>
      </c>
      <c r="P30" s="113"/>
      <c r="Q30" s="23">
        <f t="shared" si="1"/>
        <v>0</v>
      </c>
      <c r="R30" s="24"/>
      <c r="S30" s="110">
        <f t="shared" si="4"/>
        <v>-55637.7</v>
      </c>
      <c r="T30" s="110"/>
      <c r="U30" s="109">
        <f t="shared" si="2"/>
        <v>82353</v>
      </c>
      <c r="V30" s="109"/>
      <c r="W30" s="109">
        <f t="shared" si="3"/>
        <v>26715</v>
      </c>
      <c r="X30" s="109"/>
      <c r="AB30" s="8"/>
    </row>
    <row r="31" spans="1:28" ht="18" customHeight="1">
      <c r="A31" s="6" t="s">
        <v>50</v>
      </c>
      <c r="B31" s="37"/>
      <c r="C31" s="38">
        <v>7258</v>
      </c>
      <c r="D31" s="39"/>
      <c r="E31" s="29">
        <v>13667</v>
      </c>
      <c r="F31" s="30"/>
      <c r="G31" s="29">
        <f t="shared" si="0"/>
        <v>20925</v>
      </c>
      <c r="H31" s="30"/>
      <c r="I31" s="111">
        <f>K9*K11*(185-100)/100</f>
        <v>0</v>
      </c>
      <c r="J31" s="112"/>
      <c r="K31" s="113">
        <f>K9*K12</f>
        <v>0</v>
      </c>
      <c r="L31" s="113"/>
      <c r="M31" s="113">
        <f>K10*K13</f>
        <v>0</v>
      </c>
      <c r="N31" s="113"/>
      <c r="O31" s="113">
        <f>$K$17*C31+$K$16*E31</f>
        <v>0</v>
      </c>
      <c r="P31" s="113"/>
      <c r="Q31" s="23">
        <f t="shared" si="1"/>
        <v>0</v>
      </c>
      <c r="R31" s="24"/>
      <c r="S31" s="110">
        <f t="shared" si="4"/>
        <v>-47499.75</v>
      </c>
      <c r="T31" s="110"/>
      <c r="U31" s="109">
        <f t="shared" si="2"/>
        <v>70308</v>
      </c>
      <c r="V31" s="109"/>
      <c r="W31" s="109">
        <f t="shared" si="3"/>
        <v>22808</v>
      </c>
      <c r="X31" s="109"/>
      <c r="AB31" s="8"/>
    </row>
    <row r="32" spans="1:28" ht="18" customHeight="1">
      <c r="A32" s="6" t="s">
        <v>57</v>
      </c>
      <c r="B32" s="37"/>
      <c r="C32" s="38">
        <v>6074</v>
      </c>
      <c r="D32" s="39"/>
      <c r="E32" s="29">
        <v>13314</v>
      </c>
      <c r="F32" s="30"/>
      <c r="G32" s="29">
        <f t="shared" si="0"/>
        <v>19388</v>
      </c>
      <c r="H32" s="30"/>
      <c r="I32" s="111">
        <f>K9*K11*(185-100)/100</f>
        <v>0</v>
      </c>
      <c r="J32" s="112"/>
      <c r="K32" s="113">
        <f>K9*K12</f>
        <v>0</v>
      </c>
      <c r="L32" s="113"/>
      <c r="M32" s="113">
        <f>K10*K13</f>
        <v>0</v>
      </c>
      <c r="N32" s="113"/>
      <c r="O32" s="31">
        <f aca="true" t="shared" si="5" ref="O32:O37">$K$17*C32+$K$16*E32</f>
        <v>0</v>
      </c>
      <c r="P32" s="31"/>
      <c r="Q32" s="23">
        <f t="shared" si="1"/>
        <v>0</v>
      </c>
      <c r="R32" s="24"/>
      <c r="S32" s="110">
        <f t="shared" si="4"/>
        <v>-44010.76</v>
      </c>
      <c r="T32" s="110"/>
      <c r="U32" s="109">
        <f>INT($K$19*G32)</f>
        <v>65143</v>
      </c>
      <c r="V32" s="109"/>
      <c r="W32" s="109">
        <f t="shared" si="3"/>
        <v>21132</v>
      </c>
      <c r="X32" s="109"/>
      <c r="AB32" s="8"/>
    </row>
    <row r="33" spans="1:28" ht="18" customHeight="1">
      <c r="A33" s="6" t="s">
        <v>58</v>
      </c>
      <c r="B33" s="37"/>
      <c r="C33" s="38">
        <v>6466</v>
      </c>
      <c r="D33" s="39"/>
      <c r="E33" s="29">
        <v>12508</v>
      </c>
      <c r="F33" s="30"/>
      <c r="G33" s="29">
        <f t="shared" si="0"/>
        <v>18974</v>
      </c>
      <c r="H33" s="30"/>
      <c r="I33" s="111">
        <f>K9*K11*(185-100)/100</f>
        <v>0</v>
      </c>
      <c r="J33" s="112"/>
      <c r="K33" s="113">
        <f>K9*K12</f>
        <v>0</v>
      </c>
      <c r="L33" s="113"/>
      <c r="M33" s="113">
        <f>K10*K13</f>
        <v>0</v>
      </c>
      <c r="N33" s="113"/>
      <c r="O33" s="31">
        <f t="shared" si="5"/>
        <v>0</v>
      </c>
      <c r="P33" s="31"/>
      <c r="Q33" s="23">
        <f t="shared" si="1"/>
        <v>0</v>
      </c>
      <c r="R33" s="24"/>
      <c r="S33" s="110">
        <f t="shared" si="4"/>
        <v>-43070.98</v>
      </c>
      <c r="T33" s="110"/>
      <c r="U33" s="109">
        <f t="shared" si="2"/>
        <v>63752</v>
      </c>
      <c r="V33" s="109"/>
      <c r="W33" s="109">
        <f t="shared" si="3"/>
        <v>20681</v>
      </c>
      <c r="X33" s="109"/>
      <c r="AB33" s="8"/>
    </row>
    <row r="34" spans="1:28" ht="18" customHeight="1">
      <c r="A34" s="6" t="s">
        <v>62</v>
      </c>
      <c r="B34" s="37"/>
      <c r="C34" s="38">
        <v>6480</v>
      </c>
      <c r="D34" s="39"/>
      <c r="E34" s="29">
        <v>12116</v>
      </c>
      <c r="F34" s="30"/>
      <c r="G34" s="29">
        <f t="shared" si="0"/>
        <v>18596</v>
      </c>
      <c r="H34" s="30"/>
      <c r="I34" s="111">
        <f>K9*K11*(185-100)/100</f>
        <v>0</v>
      </c>
      <c r="J34" s="112"/>
      <c r="K34" s="113">
        <f>K9*K12</f>
        <v>0</v>
      </c>
      <c r="L34" s="113"/>
      <c r="M34" s="113">
        <f>K10*K13</f>
        <v>0</v>
      </c>
      <c r="N34" s="113"/>
      <c r="O34" s="31">
        <f t="shared" si="5"/>
        <v>0</v>
      </c>
      <c r="P34" s="31"/>
      <c r="Q34" s="23">
        <f t="shared" si="1"/>
        <v>0</v>
      </c>
      <c r="R34" s="24"/>
      <c r="S34" s="110">
        <f t="shared" si="4"/>
        <v>-42212.92</v>
      </c>
      <c r="T34" s="110"/>
      <c r="U34" s="109">
        <f t="shared" si="2"/>
        <v>62482</v>
      </c>
      <c r="V34" s="109"/>
      <c r="W34" s="109">
        <f t="shared" si="3"/>
        <v>20269</v>
      </c>
      <c r="X34" s="109"/>
      <c r="AB34" s="8"/>
    </row>
    <row r="35" spans="1:28" ht="18" customHeight="1">
      <c r="A35" s="6" t="s">
        <v>51</v>
      </c>
      <c r="B35" s="19"/>
      <c r="C35" s="27">
        <v>7138</v>
      </c>
      <c r="D35" s="28"/>
      <c r="E35" s="29">
        <v>15702</v>
      </c>
      <c r="F35" s="30"/>
      <c r="G35" s="29">
        <f>SUM(C35:F35)</f>
        <v>22840</v>
      </c>
      <c r="H35" s="30"/>
      <c r="I35" s="23">
        <f>K9*K11*(185-100)/100</f>
        <v>0</v>
      </c>
      <c r="J35" s="24"/>
      <c r="K35" s="31">
        <f>K9*K12</f>
        <v>0</v>
      </c>
      <c r="L35" s="31"/>
      <c r="M35" s="31">
        <f>K10*K13</f>
        <v>0</v>
      </c>
      <c r="N35" s="31"/>
      <c r="O35" s="31">
        <f t="shared" si="5"/>
        <v>0</v>
      </c>
      <c r="P35" s="31"/>
      <c r="Q35" s="23">
        <f>ROUND(I35*(-$K$14/100),2)</f>
        <v>0</v>
      </c>
      <c r="R35" s="24"/>
      <c r="S35" s="25">
        <f>$K$18*G35</f>
        <v>-51846.8</v>
      </c>
      <c r="T35" s="25"/>
      <c r="U35" s="26">
        <f>INT($K$19*G35)</f>
        <v>76742</v>
      </c>
      <c r="V35" s="26"/>
      <c r="W35" s="26">
        <f>INT(SUM(I35:V35))</f>
        <v>24895</v>
      </c>
      <c r="X35" s="26"/>
      <c r="AB35" s="8"/>
    </row>
    <row r="36" spans="1:28" ht="18" customHeight="1">
      <c r="A36" s="6" t="s">
        <v>52</v>
      </c>
      <c r="B36" s="19"/>
      <c r="C36" s="27">
        <v>6719</v>
      </c>
      <c r="D36" s="28"/>
      <c r="E36" s="29">
        <v>13243</v>
      </c>
      <c r="F36" s="30"/>
      <c r="G36" s="29">
        <f>SUM(C36:F36)</f>
        <v>19962</v>
      </c>
      <c r="H36" s="30"/>
      <c r="I36" s="23">
        <f>K9*K11*(185-100)/100</f>
        <v>0</v>
      </c>
      <c r="J36" s="24"/>
      <c r="K36" s="31">
        <f>K9*K12</f>
        <v>0</v>
      </c>
      <c r="L36" s="31"/>
      <c r="M36" s="31">
        <f>K10*K13</f>
        <v>0</v>
      </c>
      <c r="N36" s="31"/>
      <c r="O36" s="31">
        <f t="shared" si="5"/>
        <v>0</v>
      </c>
      <c r="P36" s="31"/>
      <c r="Q36" s="23">
        <f>ROUND(I36*(-$K$14/100),2)</f>
        <v>0</v>
      </c>
      <c r="R36" s="24"/>
      <c r="S36" s="25">
        <f>$K$18*G36</f>
        <v>-45313.74</v>
      </c>
      <c r="T36" s="25"/>
      <c r="U36" s="26">
        <f>INT($K$19*G36)</f>
        <v>67072</v>
      </c>
      <c r="V36" s="26"/>
      <c r="W36" s="26">
        <f>INT(SUM(I36:V36))</f>
        <v>21758</v>
      </c>
      <c r="X36" s="26"/>
      <c r="AB36" s="8"/>
    </row>
    <row r="37" spans="1:28" ht="18" customHeight="1" thickBot="1">
      <c r="A37" s="6" t="s">
        <v>59</v>
      </c>
      <c r="B37" s="19"/>
      <c r="C37" s="27">
        <v>7033</v>
      </c>
      <c r="D37" s="28"/>
      <c r="E37" s="29">
        <v>13023</v>
      </c>
      <c r="F37" s="30"/>
      <c r="G37" s="29">
        <f>SUM(C37:F37)</f>
        <v>20056</v>
      </c>
      <c r="H37" s="30"/>
      <c r="I37" s="23">
        <f>K9*K11*(185-100)/100</f>
        <v>0</v>
      </c>
      <c r="J37" s="24"/>
      <c r="K37" s="31">
        <f>K9*K12</f>
        <v>0</v>
      </c>
      <c r="L37" s="31"/>
      <c r="M37" s="31">
        <f>K10*K13</f>
        <v>0</v>
      </c>
      <c r="N37" s="31"/>
      <c r="O37" s="31">
        <f t="shared" si="5"/>
        <v>0</v>
      </c>
      <c r="P37" s="31"/>
      <c r="Q37" s="23">
        <f>ROUND(I37*(-$K$14/100),2)</f>
        <v>0</v>
      </c>
      <c r="R37" s="24"/>
      <c r="S37" s="25">
        <f>$K$18*G37</f>
        <v>-45527.12</v>
      </c>
      <c r="T37" s="25"/>
      <c r="U37" s="26">
        <f>INT($K$19*G37)</f>
        <v>67388</v>
      </c>
      <c r="V37" s="26"/>
      <c r="W37" s="26">
        <f>INT(SUM(I37:V37))</f>
        <v>21860</v>
      </c>
      <c r="X37" s="26"/>
      <c r="AB37" s="8"/>
    </row>
    <row r="38" spans="1:24" ht="18" customHeight="1" thickBot="1">
      <c r="A38" s="67" t="s">
        <v>10</v>
      </c>
      <c r="B38" s="67"/>
      <c r="C38" s="109">
        <f>SUM(C26:D37)</f>
        <v>85838</v>
      </c>
      <c r="D38" s="109"/>
      <c r="E38" s="109">
        <f>SUM(E26:F37)</f>
        <v>166687</v>
      </c>
      <c r="F38" s="109"/>
      <c r="G38" s="109">
        <f>SUM(G26:H37)</f>
        <v>252525</v>
      </c>
      <c r="H38" s="109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15" t="s">
        <v>13</v>
      </c>
      <c r="V38" s="115"/>
      <c r="W38" s="116">
        <f>SUM(W26:X37)</f>
        <v>275243</v>
      </c>
      <c r="X38" s="116"/>
    </row>
    <row r="40" spans="9:24" ht="13.5">
      <c r="I40" s="114"/>
      <c r="J40" s="114"/>
      <c r="K40" s="10"/>
      <c r="L40" s="10"/>
      <c r="M40" s="10"/>
      <c r="N40" s="10"/>
      <c r="O40" s="114"/>
      <c r="P40" s="114"/>
      <c r="Q40" s="14"/>
      <c r="R40" s="14"/>
      <c r="S40" s="114"/>
      <c r="T40" s="114"/>
      <c r="U40" s="114"/>
      <c r="V40" s="114"/>
      <c r="W40" s="114"/>
      <c r="X40" s="114"/>
    </row>
    <row r="41" spans="1:20" ht="13.5">
      <c r="A41" s="22" t="s">
        <v>49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1"/>
    </row>
    <row r="42" spans="1:22" ht="13.5">
      <c r="A42" s="55" t="s">
        <v>15</v>
      </c>
      <c r="B42" s="55"/>
      <c r="C42" s="55"/>
      <c r="D42" s="55"/>
      <c r="E42" s="55"/>
      <c r="F42" s="32"/>
      <c r="G42" s="17"/>
      <c r="H42" s="17"/>
      <c r="I42" s="117" t="s">
        <v>32</v>
      </c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9"/>
      <c r="U42" s="9"/>
      <c r="V42" s="9"/>
    </row>
    <row r="43" spans="1:22" ht="13.5">
      <c r="A43" s="55" t="s">
        <v>16</v>
      </c>
      <c r="B43" s="55"/>
      <c r="C43" s="55"/>
      <c r="D43" s="55"/>
      <c r="E43" s="55"/>
      <c r="F43" s="32"/>
      <c r="G43" s="17"/>
      <c r="H43" s="18"/>
      <c r="I43" s="120" t="s">
        <v>19</v>
      </c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9"/>
      <c r="V43" s="9"/>
    </row>
    <row r="44" spans="1:22" ht="13.5">
      <c r="A44" s="32" t="s">
        <v>46</v>
      </c>
      <c r="B44" s="33"/>
      <c r="C44" s="33"/>
      <c r="D44" s="33"/>
      <c r="E44" s="33"/>
      <c r="F44" s="33"/>
      <c r="G44" s="17"/>
      <c r="H44" s="18"/>
      <c r="I44" s="34" t="s">
        <v>47</v>
      </c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6"/>
      <c r="U44" s="9"/>
      <c r="V44" s="9"/>
    </row>
    <row r="45" spans="1:22" ht="13.5">
      <c r="A45" s="55" t="s">
        <v>17</v>
      </c>
      <c r="B45" s="55"/>
      <c r="C45" s="55"/>
      <c r="D45" s="55"/>
      <c r="E45" s="55"/>
      <c r="F45" s="32"/>
      <c r="G45" s="17"/>
      <c r="H45" s="18"/>
      <c r="I45" s="120" t="s">
        <v>20</v>
      </c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9"/>
      <c r="V45" s="9"/>
    </row>
    <row r="46" spans="1:22" ht="13.5">
      <c r="A46" s="55" t="s">
        <v>18</v>
      </c>
      <c r="B46" s="55"/>
      <c r="C46" s="55"/>
      <c r="D46" s="55"/>
      <c r="E46" s="55"/>
      <c r="F46" s="32"/>
      <c r="G46" s="17"/>
      <c r="H46" s="18"/>
      <c r="I46" s="120" t="s">
        <v>21</v>
      </c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9"/>
      <c r="V46" s="9"/>
    </row>
    <row r="47" spans="1:22" ht="13.5">
      <c r="A47" s="55" t="s">
        <v>34</v>
      </c>
      <c r="B47" s="55"/>
      <c r="C47" s="55"/>
      <c r="D47" s="55"/>
      <c r="E47" s="55"/>
      <c r="F47" s="32"/>
      <c r="G47" s="17"/>
      <c r="H47" s="18"/>
      <c r="I47" s="120" t="s">
        <v>35</v>
      </c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9"/>
      <c r="V47" s="9"/>
    </row>
    <row r="49" ht="13.5">
      <c r="A49" s="5" t="s">
        <v>31</v>
      </c>
    </row>
    <row r="50" ht="13.5">
      <c r="A50" s="5" t="s">
        <v>48</v>
      </c>
    </row>
    <row r="51" ht="13.5">
      <c r="A51" s="5"/>
    </row>
  </sheetData>
  <sheetProtection/>
  <mergeCells count="210">
    <mergeCell ref="A45:F45"/>
    <mergeCell ref="I45:T45"/>
    <mergeCell ref="A46:F46"/>
    <mergeCell ref="I46:T46"/>
    <mergeCell ref="A47:F47"/>
    <mergeCell ref="I47:T47"/>
    <mergeCell ref="A42:F42"/>
    <mergeCell ref="I42:T42"/>
    <mergeCell ref="A43:F43"/>
    <mergeCell ref="I43:T43"/>
    <mergeCell ref="I40:J40"/>
    <mergeCell ref="O40:P40"/>
    <mergeCell ref="S40:T40"/>
    <mergeCell ref="U40:V40"/>
    <mergeCell ref="W40:X40"/>
    <mergeCell ref="A38:B38"/>
    <mergeCell ref="C38:D38"/>
    <mergeCell ref="E38:F38"/>
    <mergeCell ref="G38:H38"/>
    <mergeCell ref="U38:V38"/>
    <mergeCell ref="W38:X38"/>
    <mergeCell ref="W34:X34"/>
    <mergeCell ref="W33:X33"/>
    <mergeCell ref="C34:D34"/>
    <mergeCell ref="E34:F34"/>
    <mergeCell ref="G34:H34"/>
    <mergeCell ref="I34:J34"/>
    <mergeCell ref="K34:L34"/>
    <mergeCell ref="M34:N34"/>
    <mergeCell ref="O34:P34"/>
    <mergeCell ref="S34:T34"/>
    <mergeCell ref="U34:V34"/>
    <mergeCell ref="W32:X32"/>
    <mergeCell ref="C33:D33"/>
    <mergeCell ref="E33:F33"/>
    <mergeCell ref="G33:H33"/>
    <mergeCell ref="I33:J33"/>
    <mergeCell ref="K33:L33"/>
    <mergeCell ref="M33:N33"/>
    <mergeCell ref="O33:P33"/>
    <mergeCell ref="S33:T33"/>
    <mergeCell ref="U33:V33"/>
    <mergeCell ref="W31:X31"/>
    <mergeCell ref="C32:D32"/>
    <mergeCell ref="E32:F32"/>
    <mergeCell ref="G32:H32"/>
    <mergeCell ref="I32:J32"/>
    <mergeCell ref="K32:L32"/>
    <mergeCell ref="M32:N32"/>
    <mergeCell ref="O32:P32"/>
    <mergeCell ref="S32:T32"/>
    <mergeCell ref="U32:V32"/>
    <mergeCell ref="W30:X30"/>
    <mergeCell ref="C31:D31"/>
    <mergeCell ref="E31:F31"/>
    <mergeCell ref="G31:H31"/>
    <mergeCell ref="I31:J31"/>
    <mergeCell ref="K31:L31"/>
    <mergeCell ref="M31:N31"/>
    <mergeCell ref="O31:P31"/>
    <mergeCell ref="S31:T31"/>
    <mergeCell ref="U31:V31"/>
    <mergeCell ref="W29:X29"/>
    <mergeCell ref="C30:D30"/>
    <mergeCell ref="E30:F30"/>
    <mergeCell ref="G30:H30"/>
    <mergeCell ref="I30:J30"/>
    <mergeCell ref="K30:L30"/>
    <mergeCell ref="M30:N30"/>
    <mergeCell ref="O30:P30"/>
    <mergeCell ref="S30:T30"/>
    <mergeCell ref="U30:V30"/>
    <mergeCell ref="W28:X28"/>
    <mergeCell ref="C29:D29"/>
    <mergeCell ref="E29:F29"/>
    <mergeCell ref="G29:H29"/>
    <mergeCell ref="I29:J29"/>
    <mergeCell ref="K29:L29"/>
    <mergeCell ref="M29:N29"/>
    <mergeCell ref="O29:P29"/>
    <mergeCell ref="S29:T29"/>
    <mergeCell ref="U29:V29"/>
    <mergeCell ref="W27:X27"/>
    <mergeCell ref="C28:D28"/>
    <mergeCell ref="E28:F28"/>
    <mergeCell ref="G28:H28"/>
    <mergeCell ref="I28:J28"/>
    <mergeCell ref="K28:L28"/>
    <mergeCell ref="M28:N28"/>
    <mergeCell ref="O28:P28"/>
    <mergeCell ref="S28:T28"/>
    <mergeCell ref="U28:V28"/>
    <mergeCell ref="W26:X26"/>
    <mergeCell ref="C27:D27"/>
    <mergeCell ref="E27:F27"/>
    <mergeCell ref="G27:H27"/>
    <mergeCell ref="I27:J27"/>
    <mergeCell ref="K27:L27"/>
    <mergeCell ref="M27:N27"/>
    <mergeCell ref="O27:P27"/>
    <mergeCell ref="S27:T27"/>
    <mergeCell ref="U27:V27"/>
    <mergeCell ref="I26:J26"/>
    <mergeCell ref="K26:L26"/>
    <mergeCell ref="M26:N26"/>
    <mergeCell ref="O26:P26"/>
    <mergeCell ref="S26:T26"/>
    <mergeCell ref="U26:V26"/>
    <mergeCell ref="O23:P25"/>
    <mergeCell ref="S23:T25"/>
    <mergeCell ref="U23:V25"/>
    <mergeCell ref="W23:X25"/>
    <mergeCell ref="B24:B25"/>
    <mergeCell ref="C24:D25"/>
    <mergeCell ref="E24:F25"/>
    <mergeCell ref="G24:H25"/>
    <mergeCell ref="I24:J25"/>
    <mergeCell ref="K24:L25"/>
    <mergeCell ref="A19:J19"/>
    <mergeCell ref="K19:L19"/>
    <mergeCell ref="A22:H22"/>
    <mergeCell ref="A23:A25"/>
    <mergeCell ref="C23:H23"/>
    <mergeCell ref="I23:N23"/>
    <mergeCell ref="M24:N25"/>
    <mergeCell ref="P12:Y13"/>
    <mergeCell ref="F13:J13"/>
    <mergeCell ref="K13:L13"/>
    <mergeCell ref="A15:E17"/>
    <mergeCell ref="F15:J15"/>
    <mergeCell ref="K15:L15"/>
    <mergeCell ref="M15:N19"/>
    <mergeCell ref="P15:Y16"/>
    <mergeCell ref="F16:J16"/>
    <mergeCell ref="K16:L16"/>
    <mergeCell ref="A11:E13"/>
    <mergeCell ref="F11:J11"/>
    <mergeCell ref="K11:L11"/>
    <mergeCell ref="M11:N13"/>
    <mergeCell ref="F12:J12"/>
    <mergeCell ref="K12:L12"/>
    <mergeCell ref="A9:E10"/>
    <mergeCell ref="F9:J9"/>
    <mergeCell ref="K9:L9"/>
    <mergeCell ref="M9:N10"/>
    <mergeCell ref="F10:J10"/>
    <mergeCell ref="K10:L10"/>
    <mergeCell ref="A1:X1"/>
    <mergeCell ref="A3:E3"/>
    <mergeCell ref="F3:S3"/>
    <mergeCell ref="A5:E5"/>
    <mergeCell ref="F5:S5"/>
    <mergeCell ref="A8:E8"/>
    <mergeCell ref="M8:N8"/>
    <mergeCell ref="K14:L14"/>
    <mergeCell ref="M14:N14"/>
    <mergeCell ref="A14:J14"/>
    <mergeCell ref="Q23:R25"/>
    <mergeCell ref="Q26:R26"/>
    <mergeCell ref="Q27:R27"/>
    <mergeCell ref="F17:J17"/>
    <mergeCell ref="K17:L17"/>
    <mergeCell ref="A18:J18"/>
    <mergeCell ref="K18:L18"/>
    <mergeCell ref="Q28:R28"/>
    <mergeCell ref="Q29:R29"/>
    <mergeCell ref="Q30:R30"/>
    <mergeCell ref="Q31:R31"/>
    <mergeCell ref="Q32:R32"/>
    <mergeCell ref="Q33:R33"/>
    <mergeCell ref="Q34:R34"/>
    <mergeCell ref="A44:F44"/>
    <mergeCell ref="I44:T44"/>
    <mergeCell ref="B26:B34"/>
    <mergeCell ref="C26:D26"/>
    <mergeCell ref="E26:F26"/>
    <mergeCell ref="G26:H26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O37:P37"/>
    <mergeCell ref="U35:V35"/>
    <mergeCell ref="W35:X35"/>
    <mergeCell ref="C36:D36"/>
    <mergeCell ref="E36:F36"/>
    <mergeCell ref="G36:H36"/>
    <mergeCell ref="I36:J36"/>
    <mergeCell ref="K36:L36"/>
    <mergeCell ref="M36:N36"/>
    <mergeCell ref="O36:P36"/>
    <mergeCell ref="C37:D37"/>
    <mergeCell ref="E37:F37"/>
    <mergeCell ref="G37:H37"/>
    <mergeCell ref="I37:J37"/>
    <mergeCell ref="K37:L37"/>
    <mergeCell ref="M37:N37"/>
    <mergeCell ref="Q37:R37"/>
    <mergeCell ref="S37:T37"/>
    <mergeCell ref="U37:V37"/>
    <mergeCell ref="W37:X37"/>
    <mergeCell ref="S36:T36"/>
    <mergeCell ref="U36:V36"/>
    <mergeCell ref="W36:X36"/>
    <mergeCell ref="Q36:R36"/>
  </mergeCells>
  <printOptions/>
  <pageMargins left="0.75" right="0.25" top="0.68" bottom="0.62" header="0.512" footer="0.51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松岡 優斗</cp:lastModifiedBy>
  <cp:lastPrinted>2020-11-27T01:59:21Z</cp:lastPrinted>
  <dcterms:created xsi:type="dcterms:W3CDTF">2011-06-02T06:58:44Z</dcterms:created>
  <dcterms:modified xsi:type="dcterms:W3CDTF">2021-11-23T05:34:36Z</dcterms:modified>
  <cp:category/>
  <cp:version/>
  <cp:contentType/>
  <cp:contentStatus/>
</cp:coreProperties>
</file>