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Z:\全社共有\東京\Workbox\5xx\2525xx\252503要配慮者住まい調査⑦\06　作業\01_マニュアル\04_添付書類・帳簿書式\"/>
    </mc:Choice>
  </mc:AlternateContent>
  <xr:revisionPtr revIDLastSave="0" documentId="13_ncr:1_{86484E60-80A3-4D7E-901F-513206F0B15C}" xr6:coauthVersionLast="47" xr6:coauthVersionMax="47" xr10:uidLastSave="{00000000-0000-0000-0000-000000000000}"/>
  <bookViews>
    <workbookView xWindow="28680" yWindow="-120" windowWidth="29040" windowHeight="15720" firstSheet="1" activeTab="4" xr2:uid="{ABA37D16-23E6-4A28-B732-6CA7B84D71EB}"/>
  </bookViews>
  <sheets>
    <sheet name="1-1.入居状況等の記録 (NG表示)" sheetId="9" state="hidden" r:id="rId1"/>
    <sheet name="定期報告様式" sheetId="6" r:id="rId2"/>
    <sheet name="帳簿の使用方法 " sheetId="20" r:id="rId3"/>
    <sheet name="1-1.入居状況等の記録" sheetId="5" r:id="rId4"/>
    <sheet name="1-2.入居状況等 (集計表)" sheetId="8" r:id="rId5"/>
    <sheet name="2-1.居住安定援助の記録⇒" sheetId="11" r:id="rId6"/>
    <sheet name="101○○" sheetId="4" r:id="rId7"/>
    <sheet name="101□□" sheetId="12" r:id="rId8"/>
    <sheet name="103△□○" sheetId="13" r:id="rId9"/>
    <sheet name="104●◇" sheetId="14" r:id="rId10"/>
    <sheet name="201◇○" sheetId="15" r:id="rId11"/>
    <sheet name="202□◇" sheetId="16" r:id="rId12"/>
    <sheet name="203○△" sheetId="17" r:id="rId13"/>
    <sheet name="204□○" sheetId="18" r:id="rId14"/>
    <sheet name="2-2.要援助者に対する居住安定援助の提供状況（集計表）" sheetId="7" r:id="rId15"/>
  </sheets>
  <definedNames>
    <definedName name="_xlnm._FilterDatabase" localSheetId="3" hidden="1">'1-1.入居状況等の記録'!$A$4:$AG$22</definedName>
    <definedName name="_xlnm._FilterDatabase" localSheetId="14" hidden="1">'2-2.要援助者に対する居住安定援助の提供状況（集計表）'!$B$8:$Y$18</definedName>
    <definedName name="_xlnm.Print_Area" localSheetId="7">'101□□'!$B$1:$T$23</definedName>
    <definedName name="_xlnm.Print_Area" localSheetId="6">'101○○'!$B$1:$T$23</definedName>
    <definedName name="_xlnm.Print_Area" localSheetId="8">'103△□○'!$B$1:$T$23</definedName>
    <definedName name="_xlnm.Print_Area" localSheetId="9">'104●◇'!$B$1:$T$23</definedName>
    <definedName name="_xlnm.Print_Area" localSheetId="3">'1-1.入居状況等の記録'!$B$2:$AF$23</definedName>
    <definedName name="_xlnm.Print_Area" localSheetId="4">'1-2.入居状況等 (集計表)'!$B$1:$K$26</definedName>
    <definedName name="_xlnm.Print_Area" localSheetId="10">'201◇○'!$B$1:$T$23</definedName>
    <definedName name="_xlnm.Print_Area" localSheetId="11">'202□◇'!$B$1:$T$23</definedName>
    <definedName name="_xlnm.Print_Area" localSheetId="12">'203○△'!$B$1:$T$23</definedName>
    <definedName name="_xlnm.Print_Area" localSheetId="13">'204□○'!$B$1:$T$23</definedName>
    <definedName name="_xlnm.Print_Area" localSheetId="14">'2-2.要援助者に対する居住安定援助の提供状況（集計表）'!$B$2:$Y$22</definedName>
    <definedName name="_xlnm.Print_Area" localSheetId="2">'帳簿の使用方法 '!$A$1:$N$241</definedName>
    <definedName name="_xlnm.Print_Area" localSheetId="1">定期報告様式!$A$1:$K$72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1" i="5" l="1"/>
  <c r="S22" i="7" s="1"/>
  <c r="Y21" i="5"/>
  <c r="I20" i="5"/>
  <c r="I19" i="5"/>
  <c r="I18" i="5"/>
  <c r="I17" i="5"/>
  <c r="I16" i="5"/>
  <c r="I15" i="5"/>
  <c r="D9" i="8"/>
  <c r="J9" i="8" s="1"/>
  <c r="AF20" i="5"/>
  <c r="AF19" i="5"/>
  <c r="AF18" i="5"/>
  <c r="AF17" i="5"/>
  <c r="AF16" i="5"/>
  <c r="AF15" i="5"/>
  <c r="AF14" i="5"/>
  <c r="I14" i="5" s="1"/>
  <c r="J14" i="5" s="1"/>
  <c r="AF13" i="5"/>
  <c r="I13" i="5" s="1"/>
  <c r="J13" i="5" s="1"/>
  <c r="AF12" i="5"/>
  <c r="I12" i="5" s="1"/>
  <c r="J12" i="5" s="1"/>
  <c r="AF11" i="5"/>
  <c r="I11" i="5" s="1"/>
  <c r="J11" i="5" s="1"/>
  <c r="AF10" i="5"/>
  <c r="I10" i="5" s="1"/>
  <c r="J10" i="5" s="1"/>
  <c r="AF9" i="5"/>
  <c r="I9" i="5" s="1"/>
  <c r="J9" i="5" s="1"/>
  <c r="AF8" i="5"/>
  <c r="I8" i="5" s="1"/>
  <c r="J8" i="5" s="1"/>
  <c r="AF7" i="5"/>
  <c r="I7" i="5" s="1"/>
  <c r="J7" i="5" s="1"/>
  <c r="AF6" i="5"/>
  <c r="I6" i="5" s="1"/>
  <c r="J6" i="5" s="1"/>
  <c r="AF5" i="5"/>
  <c r="F7" i="8"/>
  <c r="D7" i="8" s="1"/>
  <c r="C18" i="8" s="1"/>
  <c r="C21" i="5"/>
  <c r="O22" i="18"/>
  <c r="M22" i="18"/>
  <c r="K22" i="18"/>
  <c r="I22" i="18"/>
  <c r="H22" i="18"/>
  <c r="G22" i="18"/>
  <c r="F22" i="18"/>
  <c r="E22" i="18"/>
  <c r="D22" i="18"/>
  <c r="C22" i="18"/>
  <c r="O22" i="17"/>
  <c r="M22" i="17"/>
  <c r="K22" i="17"/>
  <c r="I22" i="17"/>
  <c r="H22" i="17"/>
  <c r="G22" i="17"/>
  <c r="F22" i="17"/>
  <c r="E22" i="17"/>
  <c r="D22" i="17"/>
  <c r="C22" i="17"/>
  <c r="O22" i="16"/>
  <c r="M22" i="16"/>
  <c r="K22" i="16"/>
  <c r="I22" i="16"/>
  <c r="H22" i="16"/>
  <c r="G22" i="16"/>
  <c r="F22" i="16"/>
  <c r="E22" i="16"/>
  <c r="D22" i="16"/>
  <c r="C22" i="16"/>
  <c r="O22" i="15"/>
  <c r="M22" i="15"/>
  <c r="K22" i="15"/>
  <c r="I22" i="15"/>
  <c r="H22" i="15"/>
  <c r="G22" i="15"/>
  <c r="F22" i="15"/>
  <c r="E22" i="15"/>
  <c r="D22" i="15"/>
  <c r="C22" i="15"/>
  <c r="O22" i="14"/>
  <c r="M22" i="14"/>
  <c r="K22" i="14"/>
  <c r="I22" i="14"/>
  <c r="H22" i="14"/>
  <c r="G22" i="14"/>
  <c r="F22" i="14"/>
  <c r="E22" i="14"/>
  <c r="D22" i="14"/>
  <c r="C22" i="14"/>
  <c r="O22" i="13"/>
  <c r="M22" i="13"/>
  <c r="K22" i="13"/>
  <c r="I22" i="13"/>
  <c r="H22" i="13"/>
  <c r="G22" i="13"/>
  <c r="F22" i="13"/>
  <c r="E22" i="13"/>
  <c r="D22" i="13"/>
  <c r="C22" i="13"/>
  <c r="O22" i="12"/>
  <c r="M22" i="12"/>
  <c r="K22" i="12"/>
  <c r="I22" i="12"/>
  <c r="H22" i="12"/>
  <c r="G22" i="12"/>
  <c r="F22" i="12"/>
  <c r="E22" i="12"/>
  <c r="D22" i="12"/>
  <c r="C22" i="12"/>
  <c r="G21" i="5"/>
  <c r="A14" i="5"/>
  <c r="AG14" i="5" s="1"/>
  <c r="Z22" i="5"/>
  <c r="E19" i="6" s="1"/>
  <c r="AC22" i="5"/>
  <c r="I19" i="6" s="1"/>
  <c r="AD22" i="5"/>
  <c r="J19" i="6" s="1"/>
  <c r="E67" i="6"/>
  <c r="F22" i="4"/>
  <c r="M22" i="4"/>
  <c r="O22" i="4"/>
  <c r="X16" i="9"/>
  <c r="W16" i="9"/>
  <c r="S16" i="9"/>
  <c r="T16" i="9"/>
  <c r="U16" i="9"/>
  <c r="V16" i="9"/>
  <c r="R16" i="9"/>
  <c r="G16" i="9"/>
  <c r="B8" i="6" l="1"/>
  <c r="D18" i="8"/>
  <c r="C8" i="6" s="1"/>
  <c r="E18" i="8"/>
  <c r="D8" i="6" s="1"/>
  <c r="F9" i="8"/>
  <c r="F18" i="8" s="1"/>
  <c r="E8" i="6" s="1"/>
  <c r="I5" i="5"/>
  <c r="H9" i="8" s="1"/>
  <c r="G18" i="8" s="1"/>
  <c r="F8" i="6" s="1"/>
  <c r="J5" i="5"/>
  <c r="I21" i="5"/>
  <c r="H22" i="8" s="1"/>
  <c r="H14" i="6" s="1"/>
  <c r="Y22" i="5"/>
  <c r="D19" i="6" s="1"/>
  <c r="E12" i="8"/>
  <c r="N22" i="5"/>
  <c r="M22" i="5"/>
  <c r="O22" i="5"/>
  <c r="B18" i="7"/>
  <c r="E68" i="6"/>
  <c r="C22" i="8"/>
  <c r="B14" i="6" s="1"/>
  <c r="G26" i="8"/>
  <c r="K26" i="8"/>
  <c r="J26" i="8"/>
  <c r="AA22" i="5"/>
  <c r="AB22" i="5"/>
  <c r="P18" i="7" a="1"/>
  <c r="H18" i="7" a="1"/>
  <c r="N18" i="7" a="1"/>
  <c r="F18" i="7" a="1"/>
  <c r="I18" i="7" a="1"/>
  <c r="J18" i="7" a="1"/>
  <c r="L18" i="7" a="1"/>
  <c r="R18" i="7" a="1"/>
  <c r="G18" i="7" a="1"/>
  <c r="E18" i="7" a="1"/>
  <c r="H18" i="8" l="1"/>
  <c r="F26" i="8"/>
  <c r="G18" i="7"/>
  <c r="R18" i="7"/>
  <c r="F18" i="7"/>
  <c r="P18" i="7"/>
  <c r="E18" i="7"/>
  <c r="L18" i="7"/>
  <c r="N18" i="7"/>
  <c r="J18" i="7"/>
  <c r="H18" i="7"/>
  <c r="I18" i="7"/>
  <c r="F19" i="6"/>
  <c r="H26" i="8"/>
  <c r="G19" i="6"/>
  <c r="I26" i="8"/>
  <c r="C16" i="9"/>
  <c r="I15" i="9"/>
  <c r="J15" i="9" s="1"/>
  <c r="I14" i="9"/>
  <c r="J14" i="9" s="1"/>
  <c r="I13" i="9"/>
  <c r="J13" i="9" s="1"/>
  <c r="I12" i="9"/>
  <c r="J12" i="9" s="1"/>
  <c r="I11" i="9"/>
  <c r="J11" i="9" s="1"/>
  <c r="I10" i="9"/>
  <c r="J10" i="9" s="1"/>
  <c r="I9" i="9"/>
  <c r="J9" i="9" s="1"/>
  <c r="I8" i="9"/>
  <c r="J8" i="9" s="1"/>
  <c r="I7" i="9"/>
  <c r="J7" i="9" s="1"/>
  <c r="I6" i="9"/>
  <c r="K5" i="9"/>
  <c r="I5" i="9"/>
  <c r="J5" i="9" s="1"/>
  <c r="I4" i="9"/>
  <c r="J4" i="9" s="1"/>
  <c r="A6" i="5"/>
  <c r="A7" i="5"/>
  <c r="A8" i="5"/>
  <c r="A9" i="5"/>
  <c r="A10" i="5"/>
  <c r="A11" i="5"/>
  <c r="A12" i="5"/>
  <c r="B16" i="7" s="1"/>
  <c r="A13" i="5"/>
  <c r="A5" i="5"/>
  <c r="I22" i="4"/>
  <c r="C22" i="4"/>
  <c r="H22" i="4"/>
  <c r="G22" i="4"/>
  <c r="E22" i="4"/>
  <c r="D22" i="4"/>
  <c r="AE21" i="5"/>
  <c r="G22" i="5" s="1"/>
  <c r="AD21" i="5"/>
  <c r="K25" i="8" s="1"/>
  <c r="AC21" i="5"/>
  <c r="J25" i="8" s="1"/>
  <c r="Z21" i="5"/>
  <c r="G25" i="8" s="1"/>
  <c r="AA21" i="5"/>
  <c r="H25" i="8" s="1"/>
  <c r="AB21" i="5"/>
  <c r="I25" i="8" s="1"/>
  <c r="F25" i="8"/>
  <c r="H16" i="7" a="1"/>
  <c r="F16" i="7" a="1"/>
  <c r="L16" i="7" a="1"/>
  <c r="J16" i="7" a="1"/>
  <c r="N16" i="7" a="1"/>
  <c r="E16" i="7" a="1"/>
  <c r="G16" i="7" a="1"/>
  <c r="P16" i="7" a="1"/>
  <c r="R16" i="7" a="1"/>
  <c r="I16" i="7" a="1"/>
  <c r="D18" i="7" l="1"/>
  <c r="J16" i="7"/>
  <c r="I16" i="7"/>
  <c r="G16" i="7"/>
  <c r="P16" i="7"/>
  <c r="E16" i="7"/>
  <c r="N16" i="7"/>
  <c r="R16" i="7"/>
  <c r="L16" i="7"/>
  <c r="F16" i="7"/>
  <c r="H16" i="7"/>
  <c r="AG5" i="5"/>
  <c r="R3" i="15"/>
  <c r="R3" i="16"/>
  <c r="P3" i="15"/>
  <c r="M3" i="14"/>
  <c r="M3" i="15"/>
  <c r="P3" i="4"/>
  <c r="M3" i="13"/>
  <c r="K3" i="12"/>
  <c r="R3" i="18"/>
  <c r="P3" i="17"/>
  <c r="M3" i="16"/>
  <c r="K3" i="15"/>
  <c r="F3" i="14"/>
  <c r="F3" i="4"/>
  <c r="K3" i="18"/>
  <c r="F3" i="12"/>
  <c r="F3" i="18"/>
  <c r="P3" i="18"/>
  <c r="M3" i="17"/>
  <c r="K3" i="16"/>
  <c r="F3" i="15"/>
  <c r="R3" i="12"/>
  <c r="F3" i="17"/>
  <c r="M3" i="18"/>
  <c r="K3" i="17"/>
  <c r="F3" i="16"/>
  <c r="P3" i="12"/>
  <c r="M3" i="12"/>
  <c r="K3" i="4"/>
  <c r="R3" i="13"/>
  <c r="R3" i="17"/>
  <c r="P3" i="16"/>
  <c r="K3" i="14"/>
  <c r="M3" i="4"/>
  <c r="B9" i="7"/>
  <c r="R3" i="14"/>
  <c r="P3" i="13"/>
  <c r="P3" i="14"/>
  <c r="F3" i="13"/>
  <c r="R3" i="4"/>
  <c r="K3" i="13"/>
  <c r="X18" i="7"/>
  <c r="Y18" i="7"/>
  <c r="V18" i="7"/>
  <c r="S18" i="7"/>
  <c r="W18" i="7"/>
  <c r="AG8" i="5"/>
  <c r="B12" i="7"/>
  <c r="C18" i="7"/>
  <c r="T18" i="7"/>
  <c r="Y16" i="7"/>
  <c r="V16" i="7"/>
  <c r="W16" i="7"/>
  <c r="T16" i="7"/>
  <c r="C16" i="7"/>
  <c r="D16" i="7"/>
  <c r="X16" i="7"/>
  <c r="U16" i="7"/>
  <c r="K16" i="7"/>
  <c r="S16" i="7"/>
  <c r="AG9" i="5"/>
  <c r="B13" i="7"/>
  <c r="K18" i="7"/>
  <c r="U18" i="7"/>
  <c r="AG11" i="5"/>
  <c r="B15" i="7"/>
  <c r="AG7" i="5"/>
  <c r="B11" i="7"/>
  <c r="AG13" i="5"/>
  <c r="B17" i="7"/>
  <c r="AG10" i="5"/>
  <c r="B14" i="7"/>
  <c r="AG6" i="5"/>
  <c r="B10" i="7"/>
  <c r="F22" i="8"/>
  <c r="E14" i="6" s="1"/>
  <c r="AG12" i="5"/>
  <c r="J6" i="9"/>
  <c r="I16" i="9"/>
  <c r="R12" i="7" a="1"/>
  <c r="G12" i="7" a="1"/>
  <c r="F14" i="7" a="1"/>
  <c r="J11" i="7" a="1"/>
  <c r="F9" i="7" a="1"/>
  <c r="E15" i="7" a="1"/>
  <c r="N13" i="7" a="1"/>
  <c r="F10" i="7" a="1"/>
  <c r="F15" i="7" a="1"/>
  <c r="R13" i="7" a="1"/>
  <c r="J14" i="7" a="1"/>
  <c r="F11" i="7" a="1"/>
  <c r="G14" i="7" a="1"/>
  <c r="L15" i="7" a="1"/>
  <c r="P17" i="7" a="1"/>
  <c r="L13" i="7" a="1"/>
  <c r="I15" i="7" a="1"/>
  <c r="H10" i="7" a="1"/>
  <c r="G15" i="7" a="1"/>
  <c r="R9" i="7" a="1"/>
  <c r="L17" i="7" a="1"/>
  <c r="L14" i="7" a="1"/>
  <c r="I11" i="7" a="1"/>
  <c r="P14" i="7" a="1"/>
  <c r="J15" i="7" a="1"/>
  <c r="P9" i="7" a="1"/>
  <c r="G11" i="7" a="1"/>
  <c r="H17" i="7" a="1"/>
  <c r="N17" i="7" a="1"/>
  <c r="N15" i="7" a="1"/>
  <c r="F17" i="7" a="1"/>
  <c r="N14" i="7" a="1"/>
  <c r="N11" i="7" a="1"/>
  <c r="H11" i="7" a="1"/>
  <c r="I9" i="7" a="1"/>
  <c r="E9" i="7" a="1"/>
  <c r="P11" i="7" a="1"/>
  <c r="E17" i="7" a="1"/>
  <c r="H13" i="7" a="1"/>
  <c r="L11" i="7" a="1"/>
  <c r="L9" i="7" a="1"/>
  <c r="J17" i="7" a="1"/>
  <c r="R15" i="7" a="1"/>
  <c r="P10" i="7" a="1"/>
  <c r="R11" i="7" a="1"/>
  <c r="G13" i="7" a="1"/>
  <c r="L10" i="7" a="1"/>
  <c r="H9" i="7" a="1"/>
  <c r="I10" i="7" a="1"/>
  <c r="H15" i="7" a="1"/>
  <c r="R10" i="7" a="1"/>
  <c r="J13" i="7" a="1"/>
  <c r="P15" i="7" a="1"/>
  <c r="E13" i="7" a="1"/>
  <c r="H12" i="7" a="1"/>
  <c r="P12" i="7" a="1"/>
  <c r="G9" i="7" a="1"/>
  <c r="R17" i="7" a="1"/>
  <c r="L12" i="7" a="1"/>
  <c r="E10" i="7" a="1"/>
  <c r="I17" i="7" a="1"/>
  <c r="G10" i="7" a="1"/>
  <c r="N12" i="7" a="1"/>
  <c r="R14" i="7" a="1"/>
  <c r="I13" i="7" a="1"/>
  <c r="J12" i="7" a="1"/>
  <c r="H14" i="7" a="1"/>
  <c r="P13" i="7" a="1"/>
  <c r="E14" i="7" a="1"/>
  <c r="J9" i="7" a="1"/>
  <c r="I12" i="7" a="1"/>
  <c r="N10" i="7" a="1"/>
  <c r="E11" i="7" a="1"/>
  <c r="E12" i="7" a="1"/>
  <c r="I14" i="7" a="1"/>
  <c r="J10" i="7" a="1"/>
  <c r="F13" i="7" a="1"/>
  <c r="G17" i="7" a="1"/>
  <c r="F12" i="7" a="1"/>
  <c r="N11" i="7" l="1"/>
  <c r="G11" i="7"/>
  <c r="R11" i="7"/>
  <c r="F11" i="7"/>
  <c r="E11" i="7"/>
  <c r="P11" i="7"/>
  <c r="L11" i="7"/>
  <c r="J11" i="7"/>
  <c r="I11" i="7"/>
  <c r="H11" i="7"/>
  <c r="R15" i="7"/>
  <c r="P15" i="7"/>
  <c r="E15" i="7"/>
  <c r="N15" i="7"/>
  <c r="L15" i="7"/>
  <c r="J15" i="7"/>
  <c r="H15" i="7"/>
  <c r="G15" i="7"/>
  <c r="I15" i="7"/>
  <c r="F15" i="7"/>
  <c r="R9" i="7"/>
  <c r="P9" i="7"/>
  <c r="L9" i="7"/>
  <c r="H9" i="7"/>
  <c r="F9" i="7"/>
  <c r="I9" i="7"/>
  <c r="G9" i="7"/>
  <c r="J9" i="7"/>
  <c r="E9" i="7"/>
  <c r="I14" i="7"/>
  <c r="H14" i="7"/>
  <c r="G14" i="7"/>
  <c r="R14" i="7"/>
  <c r="F14" i="7"/>
  <c r="P14" i="7"/>
  <c r="E14" i="7"/>
  <c r="N14" i="7"/>
  <c r="J14" i="7"/>
  <c r="L14" i="7"/>
  <c r="F12" i="7"/>
  <c r="E12" i="7"/>
  <c r="N12" i="7"/>
  <c r="L12" i="7"/>
  <c r="P12" i="7"/>
  <c r="I12" i="7"/>
  <c r="H12" i="7"/>
  <c r="G12" i="7"/>
  <c r="R12" i="7"/>
  <c r="J12" i="7"/>
  <c r="R10" i="7"/>
  <c r="P10" i="7"/>
  <c r="J10" i="7"/>
  <c r="I10" i="7"/>
  <c r="F10" i="7"/>
  <c r="N10" i="7"/>
  <c r="L10" i="7"/>
  <c r="H10" i="7"/>
  <c r="E10" i="7"/>
  <c r="G10" i="7"/>
  <c r="L13" i="7"/>
  <c r="J13" i="7"/>
  <c r="I13" i="7"/>
  <c r="H13" i="7"/>
  <c r="G13" i="7"/>
  <c r="R13" i="7"/>
  <c r="P13" i="7"/>
  <c r="E13" i="7"/>
  <c r="N13" i="7"/>
  <c r="F13" i="7"/>
  <c r="I17" i="7"/>
  <c r="H17" i="7"/>
  <c r="F17" i="7"/>
  <c r="G17" i="7"/>
  <c r="R17" i="7"/>
  <c r="E17" i="7"/>
  <c r="N17" i="7"/>
  <c r="J17" i="7"/>
  <c r="P17" i="7"/>
  <c r="L17" i="7"/>
  <c r="C11" i="7"/>
  <c r="V11" i="7"/>
  <c r="T11" i="7"/>
  <c r="U11" i="7"/>
  <c r="S11" i="7"/>
  <c r="D11" i="7"/>
  <c r="K11" i="7"/>
  <c r="Y11" i="7"/>
  <c r="W11" i="7"/>
  <c r="X11" i="7"/>
  <c r="C15" i="7"/>
  <c r="U15" i="7"/>
  <c r="S15" i="7"/>
  <c r="K15" i="7"/>
  <c r="Y15" i="7"/>
  <c r="V15" i="7"/>
  <c r="D15" i="7"/>
  <c r="T15" i="7"/>
  <c r="X15" i="7"/>
  <c r="W15" i="7"/>
  <c r="V9" i="7"/>
  <c r="K9" i="7"/>
  <c r="U9" i="7"/>
  <c r="X9" i="7"/>
  <c r="D9" i="7"/>
  <c r="S9" i="7"/>
  <c r="C9" i="7"/>
  <c r="Y9" i="7"/>
  <c r="W9" i="7"/>
  <c r="T9" i="7"/>
  <c r="C14" i="7"/>
  <c r="V14" i="7"/>
  <c r="X14" i="7"/>
  <c r="U14" i="7"/>
  <c r="K14" i="7"/>
  <c r="W14" i="7"/>
  <c r="T14" i="7"/>
  <c r="D14" i="7"/>
  <c r="Y14" i="7"/>
  <c r="S14" i="7"/>
  <c r="U12" i="7"/>
  <c r="V12" i="7"/>
  <c r="T12" i="7"/>
  <c r="C12" i="7"/>
  <c r="K12" i="7"/>
  <c r="S12" i="7"/>
  <c r="D12" i="7"/>
  <c r="Y12" i="7"/>
  <c r="W12" i="7"/>
  <c r="X12" i="7"/>
  <c r="S10" i="7"/>
  <c r="D10" i="7"/>
  <c r="Y10" i="7"/>
  <c r="W10" i="7"/>
  <c r="V10" i="7"/>
  <c r="C10" i="7"/>
  <c r="U10" i="7"/>
  <c r="K10" i="7"/>
  <c r="T10" i="7"/>
  <c r="X10" i="7"/>
  <c r="T13" i="7"/>
  <c r="S13" i="7"/>
  <c r="C13" i="7"/>
  <c r="W13" i="7"/>
  <c r="Y13" i="7"/>
  <c r="U13" i="7"/>
  <c r="K13" i="7"/>
  <c r="D13" i="7"/>
  <c r="X13" i="7"/>
  <c r="V13" i="7"/>
  <c r="C17" i="7"/>
  <c r="K17" i="7"/>
  <c r="D17" i="7"/>
  <c r="V17" i="7"/>
  <c r="X17" i="7"/>
  <c r="T17" i="7"/>
  <c r="W17" i="7"/>
  <c r="U17" i="7"/>
  <c r="Y17" i="7"/>
  <c r="S17" i="7"/>
  <c r="J18" i="8"/>
  <c r="G8" i="6"/>
  <c r="K12" i="8"/>
  <c r="J18" i="6"/>
  <c r="I18" i="6"/>
  <c r="G18" i="6"/>
  <c r="F18" i="6"/>
  <c r="E18" i="6"/>
  <c r="D18" i="6"/>
  <c r="K22" i="4"/>
  <c r="N9" i="7" a="1"/>
  <c r="J57" i="6" l="1"/>
  <c r="J56" i="6"/>
  <c r="J53" i="6"/>
  <c r="J52" i="6"/>
  <c r="J55" i="6"/>
  <c r="J54" i="6"/>
  <c r="N9" i="7"/>
  <c r="P22" i="7"/>
  <c r="R22" i="7"/>
  <c r="E57" i="6"/>
  <c r="G53" i="6"/>
  <c r="E53" i="6"/>
  <c r="G57" i="6"/>
  <c r="G56" i="6"/>
  <c r="E56" i="6"/>
  <c r="G55" i="6"/>
  <c r="G22" i="7"/>
  <c r="G33" i="6" s="1"/>
  <c r="G52" i="6"/>
  <c r="I22" i="7"/>
  <c r="G35" i="6" s="1"/>
  <c r="J22" i="7"/>
  <c r="G36" i="6" s="1"/>
  <c r="H22" i="7"/>
  <c r="J33" i="6" s="1"/>
  <c r="E52" i="6"/>
  <c r="E22" i="7"/>
  <c r="D32" i="6" s="1"/>
  <c r="L22" i="7"/>
  <c r="C41" i="6" s="1"/>
  <c r="G54" i="6"/>
  <c r="F22" i="7"/>
  <c r="G34" i="6" s="1"/>
  <c r="E55" i="6"/>
  <c r="I8" i="6"/>
  <c r="H12" i="8"/>
  <c r="E54" i="6" l="1"/>
  <c r="N22" i="7"/>
  <c r="C47" i="6"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<sst xmlns="http://schemas.openxmlformats.org/spreadsheetml/2006/main" count="910" uniqueCount="309">
  <si>
    <t>住戸</t>
    <rPh sb="0" eb="2">
      <t>ジュウコ</t>
    </rPh>
    <phoneticPr fontId="1"/>
  </si>
  <si>
    <t>○</t>
    <phoneticPr fontId="1"/>
  </si>
  <si>
    <t>見守り</t>
    <rPh sb="0" eb="2">
      <t>ミマモ</t>
    </rPh>
    <phoneticPr fontId="1"/>
  </si>
  <si>
    <t>子育て</t>
    <rPh sb="0" eb="2">
      <t>コソダ</t>
    </rPh>
    <phoneticPr fontId="1"/>
  </si>
  <si>
    <t>属性</t>
    <phoneticPr fontId="1"/>
  </si>
  <si>
    <t>専用</t>
    <rPh sb="0" eb="2">
      <t>センヨウ</t>
    </rPh>
    <phoneticPr fontId="1"/>
  </si>
  <si>
    <t>サポ住</t>
    <rPh sb="2" eb="3">
      <t>ジュウ</t>
    </rPh>
    <phoneticPr fontId="1"/>
  </si>
  <si>
    <t>その他</t>
    <rPh sb="2" eb="3">
      <t>タ</t>
    </rPh>
    <phoneticPr fontId="1"/>
  </si>
  <si>
    <t>入居日</t>
  </si>
  <si>
    <t>退去日</t>
  </si>
  <si>
    <t>高齢者</t>
  </si>
  <si>
    <t>障害者</t>
  </si>
  <si>
    <t>○</t>
  </si>
  <si>
    <t>△△</t>
  </si>
  <si>
    <t>電話</t>
  </si>
  <si>
    <t>安否確認</t>
  </si>
  <si>
    <t>見守り</t>
  </si>
  <si>
    <t>つなぎ</t>
  </si>
  <si>
    <t>合計</t>
  </si>
  <si>
    <t>↑異常検知回数</t>
    <rPh sb="1" eb="7">
      <t>イジョウケンチカイスウ</t>
    </rPh>
    <phoneticPr fontId="1"/>
  </si>
  <si>
    <t>●</t>
    <phoneticPr fontId="1"/>
  </si>
  <si>
    <t>××</t>
    <phoneticPr fontId="1"/>
  </si>
  <si>
    <t>要援助者</t>
    <rPh sb="0" eb="4">
      <t>ヨウエンジョシャ</t>
    </rPh>
    <phoneticPr fontId="1"/>
  </si>
  <si>
    <t>-</t>
    <phoneticPr fontId="1"/>
  </si>
  <si>
    <t>19時異常検知。20時駆け付け、室内で倒れていたため、救急搬送し、一命をとりとめる。しばらく入院。</t>
    <rPh sb="16" eb="18">
      <t>シツナイ</t>
    </rPh>
    <rPh sb="19" eb="20">
      <t>タオ</t>
    </rPh>
    <rPh sb="27" eb="31">
      <t>キュウキュウハンソウ</t>
    </rPh>
    <rPh sb="33" eb="35">
      <t>イチメイ</t>
    </rPh>
    <rPh sb="46" eb="48">
      <t>ニュウイン</t>
    </rPh>
    <phoneticPr fontId="1"/>
  </si>
  <si>
    <t>入居者名</t>
    <rPh sb="0" eb="4">
      <t>ニュウキョシャメイ</t>
    </rPh>
    <phoneticPr fontId="1"/>
  </si>
  <si>
    <t>低額所得者</t>
    <rPh sb="0" eb="5">
      <t>テイガクショトクシャ</t>
    </rPh>
    <phoneticPr fontId="1"/>
  </si>
  <si>
    <t>被災者</t>
    <rPh sb="0" eb="3">
      <t>ヒサイシャ</t>
    </rPh>
    <phoneticPr fontId="1"/>
  </si>
  <si>
    <t>サポ住入居戸数</t>
    <rPh sb="2" eb="3">
      <t>ジュウ</t>
    </rPh>
    <rPh sb="3" eb="7">
      <t>ニュウキョコスウ</t>
    </rPh>
    <phoneticPr fontId="1"/>
  </si>
  <si>
    <t>開始日</t>
    <rPh sb="0" eb="3">
      <t>カイシビ</t>
    </rPh>
    <phoneticPr fontId="1"/>
  </si>
  <si>
    <t>終了日</t>
    <rPh sb="0" eb="3">
      <t>シュウリョウビ</t>
    </rPh>
    <phoneticPr fontId="1"/>
  </si>
  <si>
    <t>提供する援助内容</t>
    <rPh sb="0" eb="2">
      <t>テイキョウ</t>
    </rPh>
    <rPh sb="4" eb="6">
      <t>エンジョ</t>
    </rPh>
    <rPh sb="6" eb="8">
      <t>ナイヨウ</t>
    </rPh>
    <phoneticPr fontId="1"/>
  </si>
  <si>
    <t>うち専用住宅戸数②</t>
    <rPh sb="2" eb="8">
      <t>センヨウジュウタクコスウ</t>
    </rPh>
    <phoneticPr fontId="1"/>
  </si>
  <si>
    <t>その他
要配慮者</t>
    <rPh sb="2" eb="3">
      <t>タ</t>
    </rPh>
    <rPh sb="4" eb="8">
      <t>ヨウハイリョシャ</t>
    </rPh>
    <phoneticPr fontId="1"/>
  </si>
  <si>
    <t>要配慮者
以外</t>
    <rPh sb="0" eb="1">
      <t>ヨウ</t>
    </rPh>
    <rPh sb="1" eb="3">
      <t>ハイリョ</t>
    </rPh>
    <rPh sb="3" eb="4">
      <t>シャ</t>
    </rPh>
    <rPh sb="5" eb="7">
      <t>イガイ</t>
    </rPh>
    <phoneticPr fontId="1"/>
  </si>
  <si>
    <t>要援助者</t>
    <rPh sb="0" eb="4">
      <t>ヨウエンジョシャ</t>
    </rPh>
    <phoneticPr fontId="1"/>
  </si>
  <si>
    <t>異常検知後</t>
    <rPh sb="0" eb="4">
      <t>イジョウケンチ</t>
    </rPh>
    <rPh sb="4" eb="5">
      <t>ゴ</t>
    </rPh>
    <phoneticPr fontId="1"/>
  </si>
  <si>
    <t>対応あり</t>
    <rPh sb="0" eb="2">
      <t>タイオウ</t>
    </rPh>
    <phoneticPr fontId="1"/>
  </si>
  <si>
    <t>対応なし</t>
    <rPh sb="0" eb="2">
      <t>タイオウ</t>
    </rPh>
    <phoneticPr fontId="1"/>
  </si>
  <si>
    <t>入居者異常あり</t>
    <rPh sb="3" eb="5">
      <t>イジョウ</t>
    </rPh>
    <phoneticPr fontId="1"/>
  </si>
  <si>
    <t>入居者異常なし</t>
    <rPh sb="3" eb="5">
      <t>イジョウ</t>
    </rPh>
    <phoneticPr fontId="1"/>
  </si>
  <si>
    <t>提供方法</t>
    <rPh sb="0" eb="4">
      <t>テイキョウホウホウ</t>
    </rPh>
    <phoneticPr fontId="1"/>
  </si>
  <si>
    <t>機器</t>
    <rPh sb="0" eb="2">
      <t>キキ</t>
    </rPh>
    <phoneticPr fontId="1"/>
  </si>
  <si>
    <t>□□</t>
    <phoneticPr fontId="1"/>
  </si>
  <si>
    <t>つなぎ先</t>
    <rPh sb="3" eb="4">
      <t>サキ</t>
    </rPh>
    <phoneticPr fontId="1"/>
  </si>
  <si>
    <t>空き</t>
    <rPh sb="0" eb="1">
      <t>ア</t>
    </rPh>
    <phoneticPr fontId="1"/>
  </si>
  <si>
    <t>訪問</t>
    <rPh sb="0" eb="2">
      <t>ホウモン</t>
    </rPh>
    <phoneticPr fontId="1"/>
  </si>
  <si>
    <t>地域包括</t>
    <rPh sb="0" eb="4">
      <t>チイキホウカツ</t>
    </rPh>
    <phoneticPr fontId="1"/>
  </si>
  <si>
    <t>地域包括支援センター</t>
    <rPh sb="0" eb="4">
      <t>チイキホウカツ</t>
    </rPh>
    <rPh sb="4" eb="6">
      <t>シエン</t>
    </rPh>
    <phoneticPr fontId="1"/>
  </si>
  <si>
    <t>属性(要配慮者は重複可)</t>
    <rPh sb="3" eb="7">
      <t>ヨウハイリョシャ</t>
    </rPh>
    <rPh sb="8" eb="10">
      <t>チョウフク</t>
    </rPh>
    <rPh sb="10" eb="11">
      <t>カ</t>
    </rPh>
    <phoneticPr fontId="1"/>
  </si>
  <si>
    <t>基幹相談支援センター</t>
    <rPh sb="0" eb="2">
      <t>キカン</t>
    </rPh>
    <rPh sb="2" eb="4">
      <t>ソウダン</t>
    </rPh>
    <rPh sb="4" eb="6">
      <t>シエン</t>
    </rPh>
    <phoneticPr fontId="1"/>
  </si>
  <si>
    <t>②うち
専用住宅</t>
    <rPh sb="4" eb="6">
      <t>センヨウ</t>
    </rPh>
    <rPh sb="6" eb="8">
      <t>ジュウタク</t>
    </rPh>
    <phoneticPr fontId="1"/>
  </si>
  <si>
    <t>安否確認</t>
    <phoneticPr fontId="1"/>
  </si>
  <si>
    <t>援助提供方法</t>
    <rPh sb="0" eb="2">
      <t>エンジョ</t>
    </rPh>
    <rPh sb="2" eb="4">
      <t>テイキョウ</t>
    </rPh>
    <phoneticPr fontId="1"/>
  </si>
  <si>
    <t>認定住宅戸数①</t>
    <rPh sb="2" eb="4">
      <t>ジュウタク</t>
    </rPh>
    <phoneticPr fontId="1"/>
  </si>
  <si>
    <t>異常検知
件数</t>
    <rPh sb="0" eb="4">
      <t>イジョウケンチ</t>
    </rPh>
    <rPh sb="5" eb="7">
      <t>ケンスウ</t>
    </rPh>
    <phoneticPr fontId="1"/>
  </si>
  <si>
    <t>黒字：自動表示</t>
    <rPh sb="0" eb="2">
      <t>クロジ</t>
    </rPh>
    <rPh sb="3" eb="5">
      <t>ジドウ</t>
    </rPh>
    <rPh sb="5" eb="7">
      <t>ヒョウジ</t>
    </rPh>
    <phoneticPr fontId="1"/>
  </si>
  <si>
    <t>緑字：入力</t>
    <rPh sb="0" eb="2">
      <t>ミドリジ</t>
    </rPh>
    <rPh sb="3" eb="5">
      <t>ニュウリョク</t>
    </rPh>
    <phoneticPr fontId="1"/>
  </si>
  <si>
    <t>援助期間</t>
    <rPh sb="0" eb="2">
      <t>エンジョ</t>
    </rPh>
    <rPh sb="2" eb="4">
      <t>キカン</t>
    </rPh>
    <phoneticPr fontId="1"/>
  </si>
  <si>
    <t>専用住宅チェック</t>
    <rPh sb="0" eb="4">
      <t>センヨウジュウタク</t>
    </rPh>
    <phoneticPr fontId="1"/>
  </si>
  <si>
    <t>住宅の提供期間</t>
    <rPh sb="0" eb="2">
      <t>ジュウタク</t>
    </rPh>
    <rPh sb="3" eb="5">
      <t>テイキョウ</t>
    </rPh>
    <rPh sb="5" eb="7">
      <t>キカン</t>
    </rPh>
    <phoneticPr fontId="1"/>
  </si>
  <si>
    <t>入居期間</t>
    <rPh sb="0" eb="4">
      <t>ニュウキョキカン</t>
    </rPh>
    <phoneticPr fontId="1"/>
  </si>
  <si>
    <t>提供住宅</t>
    <rPh sb="0" eb="4">
      <t>テイキョウジュウタク</t>
    </rPh>
    <phoneticPr fontId="1"/>
  </si>
  <si>
    <t>入居戸数</t>
    <rPh sb="0" eb="4">
      <t>ニュウキョコスウ</t>
    </rPh>
    <phoneticPr fontId="1"/>
  </si>
  <si>
    <t>-</t>
  </si>
  <si>
    <t>住宅
種別</t>
    <rPh sb="0" eb="2">
      <t>ジュウタク</t>
    </rPh>
    <rPh sb="3" eb="5">
      <t>シュベツ</t>
    </rPh>
    <phoneticPr fontId="1"/>
  </si>
  <si>
    <t>住戸記入チェック</t>
    <rPh sb="0" eb="2">
      <t>ジュウコ</t>
    </rPh>
    <rPh sb="2" eb="4">
      <t>キニュウ</t>
    </rPh>
    <phoneticPr fontId="1"/>
  </si>
  <si>
    <t>安否確認(異常検知の対応記録)</t>
    <rPh sb="5" eb="9">
      <t>イジョウケンチ</t>
    </rPh>
    <rPh sb="10" eb="14">
      <t>タイオウキロク</t>
    </rPh>
    <phoneticPr fontId="1"/>
  </si>
  <si>
    <t>異常検知</t>
    <rPh sb="0" eb="4">
      <t>イジョウケンチ</t>
    </rPh>
    <phoneticPr fontId="1"/>
  </si>
  <si>
    <t>年月日</t>
    <phoneticPr fontId="1"/>
  </si>
  <si>
    <t>訪問</t>
  </si>
  <si>
    <t>つなぎ</t>
    <phoneticPr fontId="1"/>
  </si>
  <si>
    <t>月1回</t>
    <rPh sb="0" eb="1">
      <t>ツキ</t>
    </rPh>
    <rPh sb="2" eb="3">
      <t>カイ</t>
    </rPh>
    <phoneticPr fontId="1"/>
  </si>
  <si>
    <t>福祉サービスへのつなぎ</t>
    <rPh sb="0" eb="2">
      <t>フクシ</t>
    </rPh>
    <phoneticPr fontId="1"/>
  </si>
  <si>
    <t>○：新規
●：継続</t>
    <rPh sb="2" eb="4">
      <t>シンキ</t>
    </rPh>
    <rPh sb="7" eb="9">
      <t>ケイゾク</t>
    </rPh>
    <phoneticPr fontId="1"/>
  </si>
  <si>
    <t>対応内容等の記録</t>
    <rPh sb="4" eb="5">
      <t>トウ</t>
    </rPh>
    <rPh sb="6" eb="8">
      <t>キロク</t>
    </rPh>
    <phoneticPr fontId="1"/>
  </si>
  <si>
    <t>対応者</t>
    <rPh sb="0" eb="3">
      <t>タイオウシャ</t>
    </rPh>
    <phoneticPr fontId="1"/>
  </si>
  <si>
    <t>見守り
(実施した日に○)</t>
    <rPh sb="5" eb="7">
      <t>ジッシ</t>
    </rPh>
    <rPh sb="9" eb="10">
      <t>ヒ</t>
    </rPh>
    <phoneticPr fontId="1"/>
  </si>
  <si>
    <t>見守り</t>
    <phoneticPr fontId="1"/>
  </si>
  <si>
    <t>延べ回数</t>
    <rPh sb="0" eb="1">
      <t>ノ</t>
    </rPh>
    <rPh sb="2" eb="4">
      <t>カイスウ</t>
    </rPh>
    <phoneticPr fontId="1"/>
  </si>
  <si>
    <t>○○</t>
    <phoneticPr fontId="1"/>
  </si>
  <si>
    <t>△□○</t>
    <phoneticPr fontId="1"/>
  </si>
  <si>
    <t>●◇</t>
    <phoneticPr fontId="1"/>
  </si>
  <si>
    <t>□○</t>
    <phoneticPr fontId="1"/>
  </si>
  <si>
    <t>○△</t>
    <phoneticPr fontId="1"/>
  </si>
  <si>
    <t>◇○</t>
    <phoneticPr fontId="1"/>
  </si>
  <si>
    <t>□◇</t>
    <phoneticPr fontId="1"/>
  </si>
  <si>
    <t>NGのケース</t>
    <phoneticPr fontId="1"/>
  </si>
  <si>
    <t>(新規つなぎ回数　属性別カウント用)</t>
    <rPh sb="1" eb="3">
      <t>シンキ</t>
    </rPh>
    <rPh sb="6" eb="8">
      <t>カイスウ</t>
    </rPh>
    <rPh sb="16" eb="17">
      <t>ヨウ</t>
    </rPh>
    <phoneticPr fontId="1"/>
  </si>
  <si>
    <t>専用住宅
チェック②≦④+⑤</t>
    <phoneticPr fontId="1"/>
  </si>
  <si>
    <t>1-2.入居状況等(集計表)</t>
    <rPh sb="4" eb="9">
      <t>ニュウキョジョウキョウトウ</t>
    </rPh>
    <rPh sb="10" eb="12">
      <t>シュウケイ</t>
    </rPh>
    <rPh sb="12" eb="13">
      <t>ヒョウ</t>
    </rPh>
    <phoneticPr fontId="1"/>
  </si>
  <si>
    <t>：定期報告項目</t>
    <rPh sb="1" eb="5">
      <t>テイキホウコク</t>
    </rPh>
    <rPh sb="5" eb="7">
      <t>コウモク</t>
    </rPh>
    <phoneticPr fontId="1"/>
  </si>
  <si>
    <t>(1)認定内容</t>
    <rPh sb="3" eb="5">
      <t>ニンテイ</t>
    </rPh>
    <rPh sb="5" eb="7">
      <t>ナイヨウ</t>
    </rPh>
    <phoneticPr fontId="1"/>
  </si>
  <si>
    <t>(2)</t>
    <phoneticPr fontId="1"/>
  </si>
  <si>
    <t>b.うち
専用住宅</t>
    <rPh sb="5" eb="7">
      <t>センヨウ</t>
    </rPh>
    <rPh sb="7" eb="9">
      <t>ジュウタク</t>
    </rPh>
    <phoneticPr fontId="1"/>
  </si>
  <si>
    <t>↑新規連絡先につないだ場合は○、継続は●とし、
　○をカウント</t>
    <rPh sb="1" eb="3">
      <t>シンキ</t>
    </rPh>
    <rPh sb="3" eb="5">
      <t>レンラク</t>
    </rPh>
    <rPh sb="5" eb="6">
      <t>サキ</t>
    </rPh>
    <rPh sb="11" eb="13">
      <t>バアイ</t>
    </rPh>
    <rPh sb="16" eb="18">
      <t>ケイゾク</t>
    </rPh>
    <phoneticPr fontId="1"/>
  </si>
  <si>
    <t>○○</t>
  </si>
  <si>
    <t>△□○</t>
  </si>
  <si>
    <t>●◇</t>
  </si>
  <si>
    <t>□○</t>
  </si>
  <si>
    <t>◇○</t>
  </si>
  <si>
    <t>□◇</t>
  </si>
  <si>
    <t>○△</t>
  </si>
  <si>
    <t>自治体</t>
    <rPh sb="0" eb="3">
      <t>ジチタイ</t>
    </rPh>
    <phoneticPr fontId="1"/>
  </si>
  <si>
    <t>自治体の相談機関</t>
    <rPh sb="0" eb="3">
      <t>ジチタイ</t>
    </rPh>
    <rPh sb="4" eb="8">
      <t>ソウダンキカン</t>
    </rPh>
    <phoneticPr fontId="1"/>
  </si>
  <si>
    <t>民間事業者等</t>
    <rPh sb="0" eb="2">
      <t>ミンカン</t>
    </rPh>
    <rPh sb="2" eb="5">
      <t>ジギョウシャ</t>
    </rPh>
    <rPh sb="5" eb="6">
      <t>トウ</t>
    </rPh>
    <phoneticPr fontId="1"/>
  </si>
  <si>
    <t>委託の内容</t>
    <rPh sb="0" eb="2">
      <t>イタク</t>
    </rPh>
    <rPh sb="3" eb="5">
      <t>ナイヨウ</t>
    </rPh>
    <phoneticPr fontId="1"/>
  </si>
  <si>
    <t>新規回数</t>
    <rPh sb="0" eb="2">
      <t>シンキ</t>
    </rPh>
    <rPh sb="2" eb="4">
      <t>カイスウ</t>
    </rPh>
    <phoneticPr fontId="1"/>
  </si>
  <si>
    <t>外部委託の特記事項</t>
    <rPh sb="0" eb="4">
      <t>ガイブイタク</t>
    </rPh>
    <rPh sb="5" eb="7">
      <t>トッキ</t>
    </rPh>
    <rPh sb="7" eb="9">
      <t>ジコウ</t>
    </rPh>
    <phoneticPr fontId="1"/>
  </si>
  <si>
    <t>その他の
内容</t>
    <rPh sb="2" eb="3">
      <t>タ</t>
    </rPh>
    <rPh sb="5" eb="7">
      <t>ナイヨウ</t>
    </rPh>
    <phoneticPr fontId="1"/>
  </si>
  <si>
    <t>（１）要援助者に対する居住安定援助（安否確認・見守り・福祉サービスへのつなぎ）の提供体制</t>
    <phoneticPr fontId="1"/>
  </si>
  <si>
    <t>あり</t>
    <phoneticPr fontId="1"/>
  </si>
  <si>
    <t>なし</t>
    <phoneticPr fontId="1"/>
  </si>
  <si>
    <t>☑</t>
  </si>
  <si>
    <t>□</t>
  </si>
  <si>
    <t>（２）要援助者に提供した安否確認（１日に１回以上）の実施状況</t>
    <phoneticPr fontId="1"/>
  </si>
  <si>
    <t>認定住宅
入居戸数③</t>
    <rPh sb="0" eb="4">
      <t>ニンテイジュウタク</t>
    </rPh>
    <phoneticPr fontId="1"/>
  </si>
  <si>
    <t>電話</t>
    <rPh sb="0" eb="2">
      <t>デンワ</t>
    </rPh>
    <phoneticPr fontId="1"/>
  </si>
  <si>
    <t>ＳＮＳ</t>
    <phoneticPr fontId="1"/>
  </si>
  <si>
    <t>入居者の状況</t>
    <phoneticPr fontId="1"/>
  </si>
  <si>
    <t>うち死亡</t>
    <rPh sb="2" eb="4">
      <t>シボウ</t>
    </rPh>
    <phoneticPr fontId="1"/>
  </si>
  <si>
    <t>対応あり</t>
    <phoneticPr fontId="1"/>
  </si>
  <si>
    <t>⇒理由</t>
    <rPh sb="1" eb="3">
      <t>リユウ</t>
    </rPh>
    <phoneticPr fontId="1"/>
  </si>
  <si>
    <t>回</t>
    <rPh sb="0" eb="1">
      <t>カイ</t>
    </rPh>
    <phoneticPr fontId="1"/>
  </si>
  <si>
    <t>訪問</t>
    <phoneticPr fontId="1"/>
  </si>
  <si>
    <t>実施方法</t>
    <rPh sb="0" eb="4">
      <t>ジッシホウホウ</t>
    </rPh>
    <phoneticPr fontId="1"/>
  </si>
  <si>
    <t>延べ実施回数</t>
    <rPh sb="0" eb="1">
      <t>ノ</t>
    </rPh>
    <rPh sb="2" eb="6">
      <t>ジッシカイスウ</t>
    </rPh>
    <phoneticPr fontId="1"/>
  </si>
  <si>
    <t>実施状況</t>
    <rPh sb="0" eb="4">
      <t>ジッシジョウキョウ</t>
    </rPh>
    <phoneticPr fontId="1"/>
  </si>
  <si>
    <t>１ヶ月に１回以上見守りを実施した</t>
    <phoneticPr fontId="1"/>
  </si>
  <si>
    <t>（４）要援助者に提供した福祉サービスへのつなぎの実施状況</t>
    <phoneticPr fontId="1"/>
  </si>
  <si>
    <t>つなぎを行った合計人数</t>
    <rPh sb="4" eb="5">
      <t>オコナ</t>
    </rPh>
    <rPh sb="7" eb="9">
      <t>ゴウケイ</t>
    </rPh>
    <rPh sb="9" eb="11">
      <t>ニンズウ</t>
    </rPh>
    <phoneticPr fontId="1"/>
  </si>
  <si>
    <t>新規回数</t>
    <rPh sb="0" eb="4">
      <t>シンキカイスウ</t>
    </rPh>
    <phoneticPr fontId="1"/>
  </si>
  <si>
    <t>福祉サービスにつなぐ必要がなかった</t>
    <phoneticPr fontId="1"/>
  </si>
  <si>
    <t>通院付添</t>
    <phoneticPr fontId="1"/>
  </si>
  <si>
    <t>高齢者</t>
    <rPh sb="0" eb="3">
      <t>コウレイシャ</t>
    </rPh>
    <phoneticPr fontId="1"/>
  </si>
  <si>
    <t>通院付添</t>
    <rPh sb="0" eb="2">
      <t>ツウイン</t>
    </rPh>
    <rPh sb="2" eb="4">
      <t>ツキソイ</t>
    </rPh>
    <phoneticPr fontId="1"/>
  </si>
  <si>
    <t>うち要援助者</t>
    <rPh sb="2" eb="6">
      <t>ヨウエンジョシャ</t>
    </rPh>
    <phoneticPr fontId="1"/>
  </si>
  <si>
    <t>専用</t>
  </si>
  <si>
    <t>買い物支援</t>
    <rPh sb="0" eb="1">
      <t>カ</t>
    </rPh>
    <rPh sb="2" eb="5">
      <t>モノシエン</t>
    </rPh>
    <phoneticPr fontId="1"/>
  </si>
  <si>
    <t>提供する居住サポートの内容</t>
    <rPh sb="0" eb="2">
      <t>テイキョウ</t>
    </rPh>
    <rPh sb="4" eb="6">
      <t>キョジュウ</t>
    </rPh>
    <rPh sb="11" eb="13">
      <t>ナイヨウ</t>
    </rPh>
    <phoneticPr fontId="1"/>
  </si>
  <si>
    <t>提供方法</t>
    <rPh sb="0" eb="2">
      <t>テイキョウ</t>
    </rPh>
    <phoneticPr fontId="1"/>
  </si>
  <si>
    <t>サポート期間</t>
    <rPh sb="4" eb="6">
      <t>キカン</t>
    </rPh>
    <phoneticPr fontId="1"/>
  </si>
  <si>
    <t>(3)定期報告内容(入居状況)</t>
    <rPh sb="3" eb="9">
      <t>テイキホウコクナイヨウ</t>
    </rPh>
    <rPh sb="10" eb="14">
      <t>ニュウキョジョウキョウ</t>
    </rPh>
    <phoneticPr fontId="1"/>
  </si>
  <si>
    <t>現在の住宅戸数と入居戸数</t>
    <rPh sb="0" eb="2">
      <t>ゲンザイ</t>
    </rPh>
    <rPh sb="3" eb="5">
      <t>ジュウタク</t>
    </rPh>
    <rPh sb="5" eb="7">
      <t>コスウ</t>
    </rPh>
    <rPh sb="8" eb="12">
      <t>ニュウキョコスウ</t>
    </rPh>
    <phoneticPr fontId="1"/>
  </si>
  <si>
    <t>認定住宅
戸数①</t>
    <rPh sb="2" eb="4">
      <t>ジュウタク</t>
    </rPh>
    <phoneticPr fontId="1"/>
  </si>
  <si>
    <t>●現在の入居状況</t>
    <rPh sb="1" eb="3">
      <t>ゲンザイ</t>
    </rPh>
    <rPh sb="4" eb="6">
      <t>ニュウキョ</t>
    </rPh>
    <rPh sb="6" eb="8">
      <t>ジョウキョウ</t>
    </rPh>
    <phoneticPr fontId="1"/>
  </si>
  <si>
    <t>●年度実績</t>
    <phoneticPr fontId="1"/>
  </si>
  <si>
    <t>障害者</t>
    <rPh sb="0" eb="3">
      <t>ショウガイシャ</t>
    </rPh>
    <phoneticPr fontId="1"/>
  </si>
  <si>
    <t>③サポ住
入居</t>
    <rPh sb="3" eb="4">
      <t>ジュウ</t>
    </rPh>
    <rPh sb="5" eb="7">
      <t>ニュウキョ</t>
    </rPh>
    <phoneticPr fontId="1"/>
  </si>
  <si>
    <t>■全体の種別戸数</t>
    <rPh sb="1" eb="3">
      <t>ゼンタイ</t>
    </rPh>
    <rPh sb="4" eb="8">
      <t>シュベツコスウ</t>
    </rPh>
    <phoneticPr fontId="1"/>
  </si>
  <si>
    <t>サポ住提供チェック
(①=a かどうか)</t>
    <rPh sb="2" eb="3">
      <t>ジュウ</t>
    </rPh>
    <rPh sb="3" eb="5">
      <t>テイキョウ</t>
    </rPh>
    <phoneticPr fontId="1"/>
  </si>
  <si>
    <t>専用提供チェック
(②＝b かどうか)</t>
    <rPh sb="0" eb="2">
      <t>センヨウ</t>
    </rPh>
    <rPh sb="2" eb="4">
      <t>テイキョウ</t>
    </rPh>
    <phoneticPr fontId="1"/>
  </si>
  <si>
    <t>運用チェック(認定内容と提供状況の確認)</t>
    <rPh sb="0" eb="2">
      <t>ウンヨウ</t>
    </rPh>
    <rPh sb="7" eb="11">
      <t>ニンテイナイヨウ</t>
    </rPh>
    <rPh sb="12" eb="16">
      <t>テイキョウジョウキョウ</t>
    </rPh>
    <rPh sb="17" eb="19">
      <t>カクニン</t>
    </rPh>
    <phoneticPr fontId="1"/>
  </si>
  <si>
    <t>入居者
異常なし</t>
    <rPh sb="4" eb="6">
      <t>イジョウ</t>
    </rPh>
    <phoneticPr fontId="1"/>
  </si>
  <si>
    <t>入居者
異常あり</t>
    <rPh sb="4" eb="6">
      <t>イジョウ</t>
    </rPh>
    <phoneticPr fontId="1"/>
  </si>
  <si>
    <t>提供
方法</t>
    <rPh sb="0" eb="2">
      <t>テイキョウ</t>
    </rPh>
    <rPh sb="3" eb="5">
      <t>ホウホウ</t>
    </rPh>
    <phoneticPr fontId="1"/>
  </si>
  <si>
    <t>ｻﾎﾟｰﾄ内容</t>
    <rPh sb="5" eb="7">
      <t>ナイヨウ</t>
    </rPh>
    <phoneticPr fontId="1"/>
  </si>
  <si>
    <t>：個票から自動入力</t>
    <rPh sb="1" eb="3">
      <t>コヒョウ</t>
    </rPh>
    <rPh sb="5" eb="9">
      <t>ジドウニュウリョク</t>
    </rPh>
    <phoneticPr fontId="1"/>
  </si>
  <si>
    <t>：定期報告に使用(年度計)</t>
    <rPh sb="1" eb="5">
      <t>テイキホウコク</t>
    </rPh>
    <rPh sb="6" eb="8">
      <t>シヨウ</t>
    </rPh>
    <rPh sb="9" eb="11">
      <t>ネンド</t>
    </rPh>
    <rPh sb="11" eb="12">
      <t>ケイ</t>
    </rPh>
    <phoneticPr fontId="1"/>
  </si>
  <si>
    <t>要援助者以外</t>
    <rPh sb="0" eb="4">
      <t>ヨウエンジョシャ</t>
    </rPh>
    <rPh sb="4" eb="6">
      <t>イガイ</t>
    </rPh>
    <phoneticPr fontId="1"/>
  </si>
  <si>
    <t>その他の
居住
サポート</t>
    <rPh sb="2" eb="3">
      <t>タ</t>
    </rPh>
    <rPh sb="5" eb="7">
      <t>キョジュウ</t>
    </rPh>
    <phoneticPr fontId="1"/>
  </si>
  <si>
    <t>その他の居住
サポート</t>
    <rPh sb="2" eb="3">
      <t>タ</t>
    </rPh>
    <rPh sb="4" eb="6">
      <t>キョジュウ</t>
    </rPh>
    <phoneticPr fontId="1"/>
  </si>
  <si>
    <t xml:space="preserve">
うち住宅確保要配慮者の入居戸数④</t>
    <rPh sb="3" eb="5">
      <t>ジュウタク</t>
    </rPh>
    <rPh sb="5" eb="7">
      <t>カクホ</t>
    </rPh>
    <rPh sb="7" eb="8">
      <t>ヨウ</t>
    </rPh>
    <rPh sb="8" eb="10">
      <t>ハイリョ</t>
    </rPh>
    <rPh sb="10" eb="11">
      <t>シャ</t>
    </rPh>
    <rPh sb="12" eb="14">
      <t>ニュウキョ</t>
    </rPh>
    <rPh sb="14" eb="16">
      <t>コスウ</t>
    </rPh>
    <phoneticPr fontId="1"/>
  </si>
  <si>
    <t xml:space="preserve">
うち要援助者の入居戸数⑤</t>
    <rPh sb="3" eb="6">
      <t>ヨウエンジョ</t>
    </rPh>
    <rPh sb="6" eb="7">
      <t>シャ</t>
    </rPh>
    <rPh sb="8" eb="12">
      <t>ニュウキョコスウ</t>
    </rPh>
    <phoneticPr fontId="1"/>
  </si>
  <si>
    <t>空き戸数
⑥＝①-③</t>
    <rPh sb="0" eb="1">
      <t>ア</t>
    </rPh>
    <rPh sb="2" eb="4">
      <t>コスウ</t>
    </rPh>
    <phoneticPr fontId="1"/>
  </si>
  <si>
    <t>要配慮者</t>
    <rPh sb="0" eb="1">
      <t>ヨウ</t>
    </rPh>
    <rPh sb="1" eb="3">
      <t>ハイリョ</t>
    </rPh>
    <rPh sb="3" eb="4">
      <t>シャ</t>
    </rPh>
    <phoneticPr fontId="1"/>
  </si>
  <si>
    <t>年度計</t>
    <rPh sb="0" eb="2">
      <t>ネンド</t>
    </rPh>
    <rPh sb="2" eb="3">
      <t>ケイ</t>
    </rPh>
    <phoneticPr fontId="1"/>
  </si>
  <si>
    <t>退居日</t>
    <rPh sb="0" eb="2">
      <t>タイキョ</t>
    </rPh>
    <phoneticPr fontId="1"/>
  </si>
  <si>
    <t>専用住宅：定期報告様式の専用賃貸住宅</t>
    <rPh sb="0" eb="4">
      <t>センヨウジュウタク</t>
    </rPh>
    <rPh sb="5" eb="7">
      <t>テイキ</t>
    </rPh>
    <rPh sb="7" eb="9">
      <t>ホウコク</t>
    </rPh>
    <rPh sb="9" eb="11">
      <t>ヨウシキ</t>
    </rPh>
    <rPh sb="12" eb="14">
      <t>センヨウ</t>
    </rPh>
    <rPh sb="14" eb="16">
      <t>チンタイ</t>
    </rPh>
    <rPh sb="16" eb="18">
      <t>ジュウタク</t>
    </rPh>
    <phoneticPr fontId="1"/>
  </si>
  <si>
    <t>認定住宅入居戸数（累計）</t>
    <phoneticPr fontId="1"/>
  </si>
  <si>
    <t>うち要援助者の
入居戸数（累計）</t>
    <phoneticPr fontId="1"/>
  </si>
  <si>
    <t>うち要援助者の入居戸数（累計）の
属性別内訳</t>
    <phoneticPr fontId="1"/>
  </si>
  <si>
    <t>うち住宅確保要配慮者の入居戸数（累計）</t>
    <phoneticPr fontId="1"/>
  </si>
  <si>
    <t>住宅確保要配慮者の入居戸数
（累計）の属性別内訳</t>
    <phoneticPr fontId="1"/>
  </si>
  <si>
    <t>※要援助者以外(詳細な件数集計はしない)も個票は共通</t>
    <rPh sb="1" eb="2">
      <t>ヨウ</t>
    </rPh>
    <rPh sb="2" eb="5">
      <t>エンジョシャ</t>
    </rPh>
    <rPh sb="5" eb="7">
      <t>イガイ</t>
    </rPh>
    <rPh sb="8" eb="10">
      <t>ショウサイ</t>
    </rPh>
    <rPh sb="11" eb="13">
      <t>ケンスウ</t>
    </rPh>
    <rPh sb="13" eb="15">
      <t>シュウケイ</t>
    </rPh>
    <rPh sb="21" eb="23">
      <t>コヒョウ</t>
    </rPh>
    <rPh sb="24" eb="26">
      <t>キョウツウ</t>
    </rPh>
    <phoneticPr fontId="1"/>
  </si>
  <si>
    <t>■居住サポート件数等集計表(要援助者のみ)</t>
    <rPh sb="1" eb="3">
      <t>キョジュウ</t>
    </rPh>
    <rPh sb="7" eb="9">
      <t>ケンスウ</t>
    </rPh>
    <rPh sb="9" eb="10">
      <t>トウ</t>
    </rPh>
    <rPh sb="10" eb="13">
      <t>シュウケイヒョウ</t>
    </rPh>
    <rPh sb="14" eb="18">
      <t>ヨウエンジョシャ</t>
    </rPh>
    <phoneticPr fontId="1"/>
  </si>
  <si>
    <t>提供の条件</t>
    <rPh sb="0" eb="2">
      <t>テイキョウ</t>
    </rPh>
    <rPh sb="3" eb="5">
      <t>ジョウケン</t>
    </rPh>
    <phoneticPr fontId="1"/>
  </si>
  <si>
    <t>Ⅲ　居住安定援助賃貸住宅事業の実施状況</t>
    <phoneticPr fontId="11"/>
  </si>
  <si>
    <t>認定住宅の入居状況</t>
    <phoneticPr fontId="11"/>
  </si>
  <si>
    <t>専用賃貸住宅の供給状況
②≦⑤+⑥</t>
    <rPh sb="2" eb="4">
      <t>チンタイ</t>
    </rPh>
    <rPh sb="7" eb="11">
      <t>キョウキュウジョウキョウ</t>
    </rPh>
    <phoneticPr fontId="1"/>
  </si>
  <si>
    <t>うち専用賃貸
住宅戸数②</t>
    <rPh sb="2" eb="4">
      <t>センヨウ</t>
    </rPh>
    <rPh sb="4" eb="6">
      <t>チンタイ</t>
    </rPh>
    <rPh sb="7" eb="9">
      <t>ジュウタク</t>
    </rPh>
    <rPh sb="9" eb="11">
      <t>コスウ</t>
    </rPh>
    <phoneticPr fontId="1"/>
  </si>
  <si>
    <r>
      <t xml:space="preserve">認定住宅
入居戸数
</t>
    </r>
    <r>
      <rPr>
        <vertAlign val="superscript"/>
        <sz val="10"/>
        <color rgb="FF000000"/>
        <rFont val="ＭＳ ゴシック"/>
        <family val="3"/>
        <charset val="128"/>
      </rPr>
      <t>（※1）</t>
    </r>
    <r>
      <rPr>
        <sz val="10"/>
        <color rgb="FF000000"/>
        <rFont val="ＭＳ ゴシック"/>
        <family val="3"/>
        <charset val="128"/>
      </rPr>
      <t>③</t>
    </r>
    <rPh sb="0" eb="4">
      <t>ニンテイジュウタク</t>
    </rPh>
    <phoneticPr fontId="1"/>
  </si>
  <si>
    <t>うち住宅確保
要配慮者の
入居戸数
④</t>
    <rPh sb="2" eb="4">
      <t>ジュウタク</t>
    </rPh>
    <rPh sb="4" eb="6">
      <t>カクホ</t>
    </rPh>
    <rPh sb="7" eb="8">
      <t>ヨウ</t>
    </rPh>
    <rPh sb="8" eb="10">
      <t>ハイリョ</t>
    </rPh>
    <rPh sb="10" eb="11">
      <t>シャ</t>
    </rPh>
    <rPh sb="13" eb="17">
      <t>ニュウキョコスウ</t>
    </rPh>
    <phoneticPr fontId="1"/>
  </si>
  <si>
    <r>
      <t>うち要援助者</t>
    </r>
    <r>
      <rPr>
        <vertAlign val="superscript"/>
        <sz val="10"/>
        <color rgb="FF000000"/>
        <rFont val="ＭＳ ゴシック"/>
        <family val="3"/>
        <charset val="128"/>
      </rPr>
      <t xml:space="preserve">（※2）
</t>
    </r>
    <r>
      <rPr>
        <sz val="10"/>
        <color rgb="FF000000"/>
        <rFont val="ＭＳ ゴシック"/>
        <family val="3"/>
        <charset val="128"/>
      </rPr>
      <t>の入居戸数
⑤</t>
    </r>
    <rPh sb="2" eb="5">
      <t>ヨウエンジョ</t>
    </rPh>
    <rPh sb="5" eb="6">
      <t>シャ</t>
    </rPh>
    <rPh sb="12" eb="16">
      <t>ニュウキョコスウ</t>
    </rPh>
    <phoneticPr fontId="1"/>
  </si>
  <si>
    <t>（※１）住宅確保要配慮者以外の者が入居する認定住宅の戸数を含む。</t>
    <phoneticPr fontId="1"/>
  </si>
  <si>
    <t>うち住宅確保要配慮者の
入居戸数（累計）</t>
    <phoneticPr fontId="1"/>
  </si>
  <si>
    <t>低額所得者</t>
    <rPh sb="0" eb="2">
      <t>テイガク</t>
    </rPh>
    <rPh sb="2" eb="4">
      <t>ショトク</t>
    </rPh>
    <rPh sb="4" eb="5">
      <t>シャ</t>
    </rPh>
    <phoneticPr fontId="1"/>
  </si>
  <si>
    <t>被災者
（災害から
３年以内）</t>
    <rPh sb="0" eb="3">
      <t>ヒサイシャ</t>
    </rPh>
    <rPh sb="5" eb="7">
      <t>サイガイ</t>
    </rPh>
    <rPh sb="11" eb="12">
      <t>ネン</t>
    </rPh>
    <rPh sb="12" eb="14">
      <t>イナイ</t>
    </rPh>
    <phoneticPr fontId="1"/>
  </si>
  <si>
    <t>子どもを養育
している者</t>
    <rPh sb="0" eb="1">
      <t>コ</t>
    </rPh>
    <rPh sb="4" eb="6">
      <t>ヨウイク</t>
    </rPh>
    <rPh sb="11" eb="12">
      <t>モノ</t>
    </rPh>
    <phoneticPr fontId="1"/>
  </si>
  <si>
    <t>その他住宅確保要配慮者</t>
    <rPh sb="2" eb="3">
      <t>タ</t>
    </rPh>
    <rPh sb="3" eb="5">
      <t>ジュウタク</t>
    </rPh>
    <rPh sb="5" eb="7">
      <t>カクホ</t>
    </rPh>
    <rPh sb="7" eb="8">
      <t>ヨウ</t>
    </rPh>
    <rPh sb="8" eb="10">
      <t>ハイリョ</t>
    </rPh>
    <rPh sb="10" eb="11">
      <t>モノ</t>
    </rPh>
    <phoneticPr fontId="1"/>
  </si>
  <si>
    <t>住宅確保要配慮者の
入居戸数（累計）の
属性別内訳</t>
    <phoneticPr fontId="1"/>
  </si>
  <si>
    <t>うち要援助者の
入居戸数（累計）の
属性別内訳</t>
    <phoneticPr fontId="1"/>
  </si>
  <si>
    <t>（注）一の住戸に入居する住宅確保要配慮者が複数の属性に該当する場合は、当該住宅確保要配慮者が該当する属性全てに計上する。
　　　（例：高齢者かつ障害者である者が入居した場合は、高齢者に１、障害者に１を計上する。）
　　　一の住戸に入居する世帯に、属性の異なる複数の住宅確保要配慮者が含まれる場合は、当該世帯の住宅確保要配慮者が該当する
　　　属性全てに計上する。（例：一の住戸に、高齢者である親と障害者である子が入居した場合は、高齢者に１、障害者に１を計上する。）</t>
    <phoneticPr fontId="1"/>
  </si>
  <si>
    <t>要援助者に対する居住安定援助（安否確認・見守り・福祉サービスへのつなぎ）の年度実績（　　年度）</t>
    <rPh sb="0" eb="1">
      <t>ヨウ</t>
    </rPh>
    <rPh sb="1" eb="4">
      <t>エンジョシャ</t>
    </rPh>
    <rPh sb="5" eb="6">
      <t>タイ</t>
    </rPh>
    <rPh sb="8" eb="10">
      <t>キョジュウ</t>
    </rPh>
    <rPh sb="10" eb="12">
      <t>アンテイ</t>
    </rPh>
    <rPh sb="12" eb="14">
      <t>エンジョ</t>
    </rPh>
    <rPh sb="15" eb="17">
      <t>アンピ</t>
    </rPh>
    <rPh sb="17" eb="19">
      <t>カクニン</t>
    </rPh>
    <rPh sb="20" eb="22">
      <t>ミマモ</t>
    </rPh>
    <rPh sb="24" eb="26">
      <t>フクシ</t>
    </rPh>
    <rPh sb="37" eb="39">
      <t>ネンド</t>
    </rPh>
    <rPh sb="39" eb="41">
      <t>ジッセキ</t>
    </rPh>
    <rPh sb="44" eb="46">
      <t>ネンド</t>
    </rPh>
    <phoneticPr fontId="11"/>
  </si>
  <si>
    <t>一部の要援助者（１名）に対する訪問サービス事業者による見守り</t>
    <phoneticPr fontId="1"/>
  </si>
  <si>
    <t>実施方法
（該当するもの
すべて）</t>
    <rPh sb="0" eb="2">
      <t>ジッシ</t>
    </rPh>
    <rPh sb="2" eb="4">
      <t>ホウホウ</t>
    </rPh>
    <phoneticPr fontId="1"/>
  </si>
  <si>
    <t>通信機器</t>
    <rPh sb="0" eb="2">
      <t>ツウシン</t>
    </rPh>
    <rPh sb="2" eb="4">
      <t>キキ</t>
    </rPh>
    <phoneticPr fontId="1"/>
  </si>
  <si>
    <t>延べ異常発生回数</t>
    <phoneticPr fontId="1"/>
  </si>
  <si>
    <t>異常発生後の対応結果</t>
    <rPh sb="0" eb="2">
      <t>イジョウ</t>
    </rPh>
    <rPh sb="2" eb="4">
      <t>ハッセイ</t>
    </rPh>
    <rPh sb="4" eb="5">
      <t>ゴ</t>
    </rPh>
    <rPh sb="6" eb="8">
      <t>タイオウ</t>
    </rPh>
    <rPh sb="8" eb="10">
      <t>ケッカ</t>
    </rPh>
    <phoneticPr fontId="1"/>
  </si>
  <si>
    <t>異常あり</t>
    <rPh sb="0" eb="2">
      <t>イジョウ</t>
    </rPh>
    <phoneticPr fontId="1"/>
  </si>
  <si>
    <t>無事</t>
    <rPh sb="0" eb="2">
      <t>ブジ</t>
    </rPh>
    <phoneticPr fontId="1"/>
  </si>
  <si>
    <t>⇒うち死亡件数</t>
    <rPh sb="3" eb="7">
      <t>シボウケンスウ</t>
    </rPh>
    <phoneticPr fontId="1"/>
  </si>
  <si>
    <t>入居者の状況
異常ありの場合の
対応状況</t>
    <phoneticPr fontId="1"/>
  </si>
  <si>
    <t>（３）要援助者に提供した見守り（１ヶ月に１回以上）の実施状況</t>
    <phoneticPr fontId="1"/>
  </si>
  <si>
    <t>実施していない場合の理由</t>
    <rPh sb="0" eb="2">
      <t>ジッシ</t>
    </rPh>
    <rPh sb="7" eb="9">
      <t>バアイ</t>
    </rPh>
    <rPh sb="10" eb="12">
      <t>リユウ</t>
    </rPh>
    <phoneticPr fontId="1"/>
  </si>
  <si>
    <t>新規につなぎを行った合計回数</t>
    <phoneticPr fontId="1"/>
  </si>
  <si>
    <t>属性(重複可)</t>
    <rPh sb="0" eb="2">
      <t>ゾクセイ</t>
    </rPh>
    <rPh sb="3" eb="6">
      <t>チョウフクカ</t>
    </rPh>
    <phoneticPr fontId="1"/>
  </si>
  <si>
    <t>子どもを
養育している者</t>
    <phoneticPr fontId="1"/>
  </si>
  <si>
    <t>その他住宅確保要配慮者</t>
    <rPh sb="2" eb="3">
      <t>タ</t>
    </rPh>
    <phoneticPr fontId="1"/>
  </si>
  <si>
    <t>被災者
（災害から３年以内）</t>
    <rPh sb="0" eb="3">
      <t>ヒサイシャ</t>
    </rPh>
    <phoneticPr fontId="1"/>
  </si>
  <si>
    <t>つなぎ先名</t>
    <rPh sb="3" eb="4">
      <t>サキ</t>
    </rPh>
    <rPh sb="4" eb="5">
      <t>ナ</t>
    </rPh>
    <phoneticPr fontId="1"/>
  </si>
  <si>
    <t>要援助者に必要なつなぎを実施した</t>
    <phoneticPr fontId="1"/>
  </si>
  <si>
    <t>提供を受けた
認定住宅入居者数</t>
    <phoneticPr fontId="1"/>
  </si>
  <si>
    <r>
      <t>提供した居住安定援助（「２ 要援助者
に対する居住安定援助（安否確認・
見守り・福祉サービスへのつなぎ）」
以外）の内容</t>
    </r>
    <r>
      <rPr>
        <vertAlign val="superscript"/>
        <sz val="10"/>
        <color rgb="FF000000"/>
        <rFont val="ＭＳ ゴシック"/>
        <family val="3"/>
        <charset val="128"/>
      </rPr>
      <t>（※２）</t>
    </r>
    <phoneticPr fontId="1"/>
  </si>
  <si>
    <r>
      <t>提供を受けた
認定住宅入居者の主な属性</t>
    </r>
    <r>
      <rPr>
        <vertAlign val="superscript"/>
        <sz val="10"/>
        <color rgb="FF000000"/>
        <rFont val="ＭＳ ゴシック"/>
        <family val="3"/>
        <charset val="128"/>
      </rPr>
      <t>（※３）</t>
    </r>
    <phoneticPr fontId="1"/>
  </si>
  <si>
    <t>（※１）法第46条第１項に規定する認定住宅入居者（認定住宅に入居する住宅確保要配慮者）をいう。</t>
    <phoneticPr fontId="1"/>
  </si>
  <si>
    <t>（※２）「認定住宅入居者（要援助者以外）に対し、居住安定援助を実施した場合」及び「要援助者に対し、安否確認・見守り・福祉サービス
　　　　　へのつなぎ以外の居住安定援助を実施した場合」について記載。</t>
    <phoneticPr fontId="1"/>
  </si>
  <si>
    <t>（※３）低額所得者、被災者（災害から３年以内）、高齢者、障害者、子どもを養育している者、その他住宅確保要配慮者(具体的に記載)。</t>
    <phoneticPr fontId="1"/>
  </si>
  <si>
    <t>専用賃貸住宅の供給状況
不可の場合の
理由等</t>
    <rPh sb="2" eb="4">
      <t>チンタイ</t>
    </rPh>
    <phoneticPr fontId="1"/>
  </si>
  <si>
    <t>（※２）「要援助者」とは、国土交通省・厚生労働省関係住宅確保要配慮者に対する賃貸住宅の供給の促進に関する法律施行規則第14条第1号
　　　　柱書に規定する者のことをいう。</t>
    <phoneticPr fontId="1"/>
  </si>
  <si>
    <t>（注）一の年度中に、一の住戸に２（以上）の世帯が入居した場合は、「入居戸数（累計）」は「２（以上）」と記載する。
　　　（例：４～９月にＡ世帯、10～３月にＢ世帯が入居した場合は、「２」と記載する。）</t>
    <phoneticPr fontId="1"/>
  </si>
  <si>
    <t>外部委託の有無</t>
    <rPh sb="0" eb="2">
      <t>ガイブ</t>
    </rPh>
    <rPh sb="2" eb="4">
      <t>イタク</t>
    </rPh>
    <rPh sb="5" eb="7">
      <t>ウム</t>
    </rPh>
    <phoneticPr fontId="1"/>
  </si>
  <si>
    <t>外部委託契約書の有無</t>
    <rPh sb="0" eb="4">
      <t>ガイブイタク</t>
    </rPh>
    <rPh sb="4" eb="7">
      <t>ケイヤクショ</t>
    </rPh>
    <rPh sb="8" eb="10">
      <t>ウム</t>
    </rPh>
    <phoneticPr fontId="1"/>
  </si>
  <si>
    <r>
      <t>（１）現在の状況（</t>
    </r>
    <r>
      <rPr>
        <sz val="10"/>
        <color rgb="FF00B050"/>
        <rFont val="ＭＳ ゴシック"/>
        <family val="3"/>
        <charset val="128"/>
      </rPr>
      <t>2025</t>
    </r>
    <r>
      <rPr>
        <sz val="10"/>
        <color rgb="FF000000"/>
        <rFont val="ＭＳ ゴシック"/>
        <family val="3"/>
        <charset val="128"/>
      </rPr>
      <t>年度末）</t>
    </r>
    <rPh sb="3" eb="5">
      <t>ゲンザイ</t>
    </rPh>
    <rPh sb="6" eb="8">
      <t>ジョウキョウ</t>
    </rPh>
    <rPh sb="13" eb="16">
      <t>ネンドマツ</t>
    </rPh>
    <phoneticPr fontId="1"/>
  </si>
  <si>
    <r>
      <t>（２）年度実績（</t>
    </r>
    <r>
      <rPr>
        <sz val="10"/>
        <color rgb="FF00B050"/>
        <rFont val="ＭＳ ゴシック"/>
        <family val="3"/>
        <charset val="128"/>
      </rPr>
      <t>2025</t>
    </r>
    <r>
      <rPr>
        <sz val="10"/>
        <color rgb="FF000000"/>
        <rFont val="ＭＳ ゴシック"/>
        <family val="3"/>
        <charset val="128"/>
      </rPr>
      <t>年度）</t>
    </r>
    <phoneticPr fontId="1"/>
  </si>
  <si>
    <r>
      <t>認定住宅入居者</t>
    </r>
    <r>
      <rPr>
        <b/>
        <vertAlign val="superscript"/>
        <sz val="10"/>
        <rFont val="HGPｺﾞｼｯｸM"/>
        <family val="3"/>
        <charset val="128"/>
      </rPr>
      <t>（※1）</t>
    </r>
    <r>
      <rPr>
        <b/>
        <sz val="10"/>
        <rFont val="HGPｺﾞｼｯｸM"/>
        <family val="3"/>
        <charset val="128"/>
      </rPr>
      <t>に対する居住安定援助（「２ 要援助者に対する居住安定援助（安否確認・見守り・福祉サービスへのつなぎ）」以外）の年度実績（</t>
    </r>
    <r>
      <rPr>
        <b/>
        <sz val="10"/>
        <color rgb="FF00B050"/>
        <rFont val="HGPｺﾞｼｯｸM"/>
        <family val="3"/>
        <charset val="128"/>
      </rPr>
      <t>2025</t>
    </r>
    <r>
      <rPr>
        <b/>
        <sz val="10"/>
        <rFont val="HGPｺﾞｼｯｸM"/>
        <family val="3"/>
        <charset val="128"/>
      </rPr>
      <t>年度）</t>
    </r>
    <phoneticPr fontId="1"/>
  </si>
  <si>
    <t>①認定住宅戸数</t>
    <rPh sb="1" eb="5">
      <t>ニンテイジュウタク</t>
    </rPh>
    <rPh sb="5" eb="7">
      <t>コスウ</t>
    </rPh>
    <phoneticPr fontId="1"/>
  </si>
  <si>
    <t>a.認定住宅(サポ住)</t>
    <rPh sb="2" eb="6">
      <t>ニンテイジュウタク</t>
    </rPh>
    <rPh sb="9" eb="10">
      <t>ジュウ</t>
    </rPh>
    <phoneticPr fontId="1"/>
  </si>
  <si>
    <t>認定住宅(サポ住)：居住サポート住宅</t>
    <rPh sb="0" eb="4">
      <t>ニンテイジュウタク</t>
    </rPh>
    <rPh sb="7" eb="8">
      <t>ジュウ</t>
    </rPh>
    <rPh sb="10" eb="12">
      <t>キョジュウ</t>
    </rPh>
    <rPh sb="16" eb="18">
      <t>ジュウタク</t>
    </rPh>
    <phoneticPr fontId="1"/>
  </si>
  <si>
    <t xml:space="preserve">異常検知
</t>
    <rPh sb="0" eb="4">
      <t>イジョウケンチ</t>
    </rPh>
    <phoneticPr fontId="1"/>
  </si>
  <si>
    <t>14時異常検知。電話で本人と連絡がつき、外出中であることを確認</t>
    <rPh sb="20" eb="23">
      <t>ガイシュツチュウ</t>
    </rPh>
    <phoneticPr fontId="1"/>
  </si>
  <si>
    <t>居住サポートの利用料(円/月or円/回)</t>
    <rPh sb="7" eb="10">
      <t>リヨウリョウ</t>
    </rPh>
    <rPh sb="11" eb="12">
      <t>エン</t>
    </rPh>
    <rPh sb="13" eb="14">
      <t>ツキ</t>
    </rPh>
    <rPh sb="18" eb="19">
      <t>カイ</t>
    </rPh>
    <phoneticPr fontId="1"/>
  </si>
  <si>
    <t>地域包括支援センター</t>
    <rPh sb="0" eb="6">
      <t>チイキホウカツシエン</t>
    </rPh>
    <phoneticPr fontId="1"/>
  </si>
  <si>
    <t>○○外科への通院付添</t>
    <rPh sb="2" eb="4">
      <t>ゲカ</t>
    </rPh>
    <rPh sb="6" eb="8">
      <t>ツウイン</t>
    </rPh>
    <rPh sb="8" eb="10">
      <t>ツキソイ</t>
    </rPh>
    <phoneticPr fontId="1"/>
  </si>
  <si>
    <t>家財処分の事業者を紹介</t>
    <rPh sb="0" eb="4">
      <t>カザイショブン</t>
    </rPh>
    <rPh sb="5" eb="8">
      <t>ジギョウシャ</t>
    </rPh>
    <rPh sb="9" eb="11">
      <t>ショウカイ</t>
    </rPh>
    <phoneticPr fontId="1"/>
  </si>
  <si>
    <t>○×センター</t>
    <phoneticPr fontId="1"/>
  </si>
  <si>
    <t>有料老人ホーム○○へ転居(引越支援)</t>
    <rPh sb="0" eb="4">
      <t>ユウリョウロウジン</t>
    </rPh>
    <rPh sb="10" eb="12">
      <t>テンキョ</t>
    </rPh>
    <rPh sb="13" eb="17">
      <t>ヒッコシシエン</t>
    </rPh>
    <phoneticPr fontId="1"/>
  </si>
  <si>
    <t>C22</t>
    <phoneticPr fontId="1"/>
  </si>
  <si>
    <t>D22</t>
    <phoneticPr fontId="1"/>
  </si>
  <si>
    <t>E22</t>
    <phoneticPr fontId="1"/>
  </si>
  <si>
    <t>F22</t>
    <phoneticPr fontId="1"/>
  </si>
  <si>
    <t>G22</t>
    <phoneticPr fontId="1"/>
  </si>
  <si>
    <t>H22</t>
    <phoneticPr fontId="1"/>
  </si>
  <si>
    <t>I22</t>
    <phoneticPr fontId="1"/>
  </si>
  <si>
    <t>K22</t>
    <phoneticPr fontId="1"/>
  </si>
  <si>
    <t>O22</t>
    <phoneticPr fontId="1"/>
  </si>
  <si>
    <t>M22</t>
    <phoneticPr fontId="1"/>
  </si>
  <si>
    <t>参照用(削除不可)⇒</t>
    <rPh sb="0" eb="3">
      <t>サンショウヨウ</t>
    </rPh>
    <rPh sb="4" eb="8">
      <t>サクジョフカ</t>
    </rPh>
    <phoneticPr fontId="1"/>
  </si>
  <si>
    <t>※空きは#REF!と表示されますが、合計欄には影響しません。合計欄は要援助者の行を合計しています。</t>
    <rPh sb="1" eb="2">
      <t>ア</t>
    </rPh>
    <rPh sb="10" eb="12">
      <t>ヒョウジ</t>
    </rPh>
    <rPh sb="18" eb="21">
      <t>ゴウケイラン</t>
    </rPh>
    <rPh sb="23" eb="25">
      <t>エイキョウ</t>
    </rPh>
    <rPh sb="30" eb="33">
      <t>ゴウケイラン</t>
    </rPh>
    <rPh sb="34" eb="38">
      <t>ヨウエンジョシャ</t>
    </rPh>
    <rPh sb="39" eb="40">
      <t>ギョウ</t>
    </rPh>
    <rPh sb="41" eb="43">
      <t>ゴウケイ</t>
    </rPh>
    <phoneticPr fontId="1"/>
  </si>
  <si>
    <t>合計</t>
    <phoneticPr fontId="1"/>
  </si>
  <si>
    <r>
      <rPr>
        <sz val="11"/>
        <color rgb="FF002060"/>
        <rFont val="BIZ UDPゴシック"/>
        <family val="3"/>
        <charset val="128"/>
      </rPr>
      <t>青字</t>
    </r>
    <r>
      <rPr>
        <sz val="11"/>
        <color theme="1"/>
        <rFont val="BIZ UDPゴシック"/>
        <family val="3"/>
        <charset val="128"/>
      </rPr>
      <t>：自動表示</t>
    </r>
    <rPh sb="0" eb="1">
      <t>アオ</t>
    </rPh>
    <rPh sb="1" eb="2">
      <t>ジ</t>
    </rPh>
    <rPh sb="3" eb="5">
      <t>ジドウ</t>
    </rPh>
    <rPh sb="5" eb="7">
      <t>ヒョウジ</t>
    </rPh>
    <phoneticPr fontId="1"/>
  </si>
  <si>
    <t>青字</t>
    <rPh sb="0" eb="1">
      <t>アオ</t>
    </rPh>
    <rPh sb="1" eb="2">
      <t>ジ</t>
    </rPh>
    <phoneticPr fontId="1"/>
  </si>
  <si>
    <t>：自動表示</t>
    <phoneticPr fontId="1"/>
  </si>
  <si>
    <t>←参照用(削除不可)</t>
    <rPh sb="1" eb="4">
      <t>サンショウヨウ</t>
    </rPh>
    <rPh sb="5" eb="9">
      <t>サクジョフカ</t>
    </rPh>
    <phoneticPr fontId="1"/>
  </si>
  <si>
    <t>■ファイルのシート構成</t>
    <rPh sb="9" eb="11">
      <t>コウセイ</t>
    </rPh>
    <phoneticPr fontId="1"/>
  </si>
  <si>
    <t>基幹相談支援センター</t>
    <rPh sb="0" eb="6">
      <t>キカンソウダンシエン</t>
    </rPh>
    <phoneticPr fontId="1"/>
  </si>
  <si>
    <t>訪問の際、介護サービスの相談あり。地域包括支援センターに連絡</t>
    <rPh sb="0" eb="2">
      <t>ホウモン</t>
    </rPh>
    <rPh sb="3" eb="4">
      <t>サイ</t>
    </rPh>
    <rPh sb="5" eb="7">
      <t>カイゴ</t>
    </rPh>
    <phoneticPr fontId="1"/>
  </si>
  <si>
    <t>訪問の際、地域包括支援センターにつなぎ、介護保険外サービスについて相談</t>
    <rPh sb="5" eb="11">
      <t>チイキホウカツシエン</t>
    </rPh>
    <rPh sb="20" eb="25">
      <t>カイゴホケンガイ</t>
    </rPh>
    <rPh sb="33" eb="35">
      <t>ソウダン</t>
    </rPh>
    <phoneticPr fontId="1"/>
  </si>
  <si>
    <t>訪問の際、施設への転居を相談され、紹介センターにつなぐ</t>
    <rPh sb="5" eb="7">
      <t>シセツ</t>
    </rPh>
    <rPh sb="9" eb="11">
      <t>テンキョ</t>
    </rPh>
    <rPh sb="12" eb="14">
      <t>ソウダン</t>
    </rPh>
    <rPh sb="17" eb="19">
      <t>ショウカイ</t>
    </rPh>
    <phoneticPr fontId="1"/>
  </si>
  <si>
    <t>高齢者住まい紹介センター</t>
    <rPh sb="0" eb="3">
      <t>コウレイシャ</t>
    </rPh>
    <rPh sb="3" eb="4">
      <t>ス</t>
    </rPh>
    <rPh sb="6" eb="8">
      <t>ショウカイ</t>
    </rPh>
    <phoneticPr fontId="1"/>
  </si>
  <si>
    <t>○○内科への通院付添</t>
    <rPh sb="2" eb="4">
      <t>ナイカ</t>
    </rPh>
    <rPh sb="6" eb="10">
      <t>ツウインツキソイ</t>
    </rPh>
    <phoneticPr fontId="1"/>
  </si>
  <si>
    <t>退院後の自宅生活が困難なため、有料老人ホームへの転居が決定。月末退居となる。</t>
    <rPh sb="0" eb="3">
      <t>タイインゴ</t>
    </rPh>
    <rPh sb="4" eb="8">
      <t>ジタクセイカツ</t>
    </rPh>
    <rPh sb="9" eb="11">
      <t>コンナン</t>
    </rPh>
    <rPh sb="15" eb="19">
      <t>ユウリョウロウジン</t>
    </rPh>
    <rPh sb="24" eb="26">
      <t>テンキョ</t>
    </rPh>
    <rPh sb="27" eb="29">
      <t>ケッテイ</t>
    </rPh>
    <rPh sb="30" eb="32">
      <t>ゲツマツ</t>
    </rPh>
    <rPh sb="32" eb="34">
      <t>タイキョ</t>
    </rPh>
    <phoneticPr fontId="1"/>
  </si>
  <si>
    <t>訪問の際、宅配弁当の利用を確認。心身・生活状況に変化なし</t>
    <rPh sb="0" eb="2">
      <t>ホウモン</t>
    </rPh>
    <rPh sb="3" eb="4">
      <t>サイ</t>
    </rPh>
    <rPh sb="10" eb="12">
      <t>リヨウ</t>
    </rPh>
    <rPh sb="13" eb="15">
      <t>カクニン</t>
    </rPh>
    <rPh sb="16" eb="18">
      <t>シンシン</t>
    </rPh>
    <rPh sb="19" eb="21">
      <t>セイカツ</t>
    </rPh>
    <rPh sb="21" eb="23">
      <t>ジョウキョウ</t>
    </rPh>
    <rPh sb="24" eb="26">
      <t>ヘンカ</t>
    </rPh>
    <phoneticPr fontId="1"/>
  </si>
  <si>
    <t>心身・生活状況に変化なし</t>
    <phoneticPr fontId="1"/>
  </si>
  <si>
    <t>訪問の際、食事づくり負担の相談あり。地域包括支援センターに連絡し、翌日のアポ取得</t>
    <rPh sb="0" eb="2">
      <t>ホウモン</t>
    </rPh>
    <rPh sb="3" eb="4">
      <t>サイ</t>
    </rPh>
    <rPh sb="5" eb="7">
      <t>ショクジ</t>
    </rPh>
    <rPh sb="10" eb="12">
      <t>フタン</t>
    </rPh>
    <rPh sb="13" eb="15">
      <t>ソウダン</t>
    </rPh>
    <rPh sb="29" eb="31">
      <t>レンラク</t>
    </rPh>
    <rPh sb="33" eb="35">
      <t>ヨクジツ</t>
    </rPh>
    <rPh sb="38" eb="40">
      <t>シュトク</t>
    </rPh>
    <phoneticPr fontId="1"/>
  </si>
  <si>
    <t>訪問の際、宅配弁当利用を開始したことを確認</t>
    <rPh sb="5" eb="11">
      <t>タクハイベントウリヨウ</t>
    </rPh>
    <rPh sb="12" eb="14">
      <t>カイシ</t>
    </rPh>
    <rPh sb="19" eb="21">
      <t>カクニン</t>
    </rPh>
    <phoneticPr fontId="1"/>
  </si>
  <si>
    <t>訪問の際、宅配弁当をやめたいとの相談あり、地域包括支援センターに連絡</t>
    <rPh sb="5" eb="7">
      <t>タクハイ</t>
    </rPh>
    <rPh sb="7" eb="9">
      <t>ベントウ</t>
    </rPh>
    <rPh sb="16" eb="18">
      <t>ソウダン</t>
    </rPh>
    <rPh sb="21" eb="23">
      <t>チイキ</t>
    </rPh>
    <rPh sb="23" eb="25">
      <t>ホウカツ</t>
    </rPh>
    <rPh sb="25" eb="27">
      <t>シエン</t>
    </rPh>
    <rPh sb="32" eb="34">
      <t>レンラク</t>
    </rPh>
    <phoneticPr fontId="1"/>
  </si>
  <si>
    <t>訪問の際、子ども食堂の利用をはじめたことを確認</t>
    <rPh sb="0" eb="2">
      <t>ホウモン</t>
    </rPh>
    <rPh sb="3" eb="4">
      <t>サイ</t>
    </rPh>
    <rPh sb="5" eb="6">
      <t>コ</t>
    </rPh>
    <rPh sb="8" eb="10">
      <t>ショクドウ</t>
    </rPh>
    <rPh sb="11" eb="13">
      <t>リヨウ</t>
    </rPh>
    <rPh sb="21" eb="23">
      <t>カクニン</t>
    </rPh>
    <phoneticPr fontId="1"/>
  </si>
  <si>
    <t>15時異常検知。電話で本人と連絡がつき、誤作動であることを確認</t>
    <rPh sb="20" eb="23">
      <t>ゴサドウ</t>
    </rPh>
    <phoneticPr fontId="1"/>
  </si>
  <si>
    <t>訪問の際、引越しの相談に対応。家財処分の事業者を紹介</t>
    <rPh sb="5" eb="7">
      <t>ヒッコ</t>
    </rPh>
    <rPh sb="9" eb="11">
      <t>ソウダン</t>
    </rPh>
    <rPh sb="12" eb="14">
      <t>タイオウ</t>
    </rPh>
    <phoneticPr fontId="1"/>
  </si>
  <si>
    <t>電話で依頼があり、ホームセンターへの買い物支援</t>
    <rPh sb="0" eb="2">
      <t>デンワ</t>
    </rPh>
    <rPh sb="3" eb="5">
      <t>イライ</t>
    </rPh>
    <rPh sb="18" eb="19">
      <t>カ</t>
    </rPh>
    <rPh sb="20" eb="23">
      <t>モノシエン</t>
    </rPh>
    <phoneticPr fontId="1"/>
  </si>
  <si>
    <t>基幹相談支援センター</t>
    <rPh sb="0" eb="2">
      <t>キカン</t>
    </rPh>
    <rPh sb="2" eb="6">
      <t>ソウダンシエン</t>
    </rPh>
    <phoneticPr fontId="1"/>
  </si>
  <si>
    <t>家賃の支払い方法や生活資金についての相談があったため、基幹相談支援センターに連絡⇒相談後、代理納付の手続きをすることになった</t>
    <rPh sb="18" eb="20">
      <t>ソウダン</t>
    </rPh>
    <rPh sb="27" eb="33">
      <t>キカンソウダンシエン</t>
    </rPh>
    <rPh sb="38" eb="40">
      <t>レンラク</t>
    </rPh>
    <rPh sb="41" eb="44">
      <t>ソウダンゴ</t>
    </rPh>
    <rPh sb="45" eb="49">
      <t>ダイリノウフ</t>
    </rPh>
    <rPh sb="50" eb="52">
      <t>テツヅ</t>
    </rPh>
    <phoneticPr fontId="1"/>
  </si>
  <si>
    <t>高齢者住まい紹介センター/
○×センター</t>
    <phoneticPr fontId="1"/>
  </si>
  <si>
    <t>○×センター</t>
    <phoneticPr fontId="1"/>
  </si>
  <si>
    <t>高齢者住まい紹介センター/
○×センター</t>
    <phoneticPr fontId="1"/>
  </si>
  <si>
    <t>　</t>
    <phoneticPr fontId="1"/>
  </si>
  <si>
    <t>手順②　帳簿を作成する</t>
    <rPh sb="4" eb="6">
      <t>チョウボ</t>
    </rPh>
    <rPh sb="7" eb="9">
      <t>サクセイ</t>
    </rPh>
    <phoneticPr fontId="1"/>
  </si>
  <si>
    <t>（１）シート「1-1.入居状況等の記録」の作成</t>
    <rPh sb="21" eb="23">
      <t>サクセイ</t>
    </rPh>
    <phoneticPr fontId="1"/>
  </si>
  <si>
    <t>（２）シート「2-1.居住安定援助の記録」の作成</t>
    <rPh sb="13" eb="15">
      <t>アンテイ</t>
    </rPh>
    <rPh sb="15" eb="17">
      <t>エンジョ</t>
    </rPh>
    <rPh sb="18" eb="20">
      <t>キロク</t>
    </rPh>
    <rPh sb="22" eb="24">
      <t>サクセイ</t>
    </rPh>
    <phoneticPr fontId="1"/>
  </si>
  <si>
    <t>（１）シート「1-2.入居状況等（集計表）」の作成</t>
    <rPh sb="11" eb="13">
      <t>ニュウキョ</t>
    </rPh>
    <rPh sb="13" eb="15">
      <t>ジョウキョウ</t>
    </rPh>
    <rPh sb="15" eb="16">
      <t>トウ</t>
    </rPh>
    <rPh sb="17" eb="19">
      <t>シュウケイ</t>
    </rPh>
    <rPh sb="19" eb="20">
      <t>ヒョウ</t>
    </rPh>
    <rPh sb="23" eb="25">
      <t>サクセイ</t>
    </rPh>
    <phoneticPr fontId="1"/>
  </si>
  <si>
    <t>手順③　集計する</t>
    <rPh sb="4" eb="6">
      <t>シュウケイ</t>
    </rPh>
    <phoneticPr fontId="1"/>
  </si>
  <si>
    <t>○（１）認定内容に、認定を受けた計画における居住サポート住宅の戸数及びそのうち専用住宅の戸数を入力してください。
○（２）に集計を行う時点の日付を入力してください。
　年月日を年度末にすると、定期報告に記載する項目を集計することが可能です。
　年月日を現在にすると、認定内容と提供状況が合致するか（適切に運用されているか）を「運用チェック」欄から確認できます。</t>
    <rPh sb="10" eb="12">
      <t>ニンテイ</t>
    </rPh>
    <rPh sb="13" eb="14">
      <t>ウ</t>
    </rPh>
    <rPh sb="16" eb="18">
      <t>ケイカク</t>
    </rPh>
    <rPh sb="22" eb="24">
      <t>キョジュウ</t>
    </rPh>
    <rPh sb="28" eb="30">
      <t>ジュウタク</t>
    </rPh>
    <rPh sb="31" eb="33">
      <t>コスウ</t>
    </rPh>
    <rPh sb="33" eb="34">
      <t>オヨ</t>
    </rPh>
    <rPh sb="39" eb="41">
      <t>センヨウ</t>
    </rPh>
    <rPh sb="41" eb="43">
      <t>ジュウタク</t>
    </rPh>
    <rPh sb="44" eb="46">
      <t>コスウ</t>
    </rPh>
    <rPh sb="47" eb="49">
      <t>ニュウリョク</t>
    </rPh>
    <rPh sb="62" eb="64">
      <t>シュウケイ</t>
    </rPh>
    <rPh sb="65" eb="66">
      <t>オコナ</t>
    </rPh>
    <rPh sb="67" eb="69">
      <t>ジテン</t>
    </rPh>
    <rPh sb="70" eb="72">
      <t>ヒヅケ</t>
    </rPh>
    <rPh sb="73" eb="75">
      <t>ニュウリョク</t>
    </rPh>
    <rPh sb="101" eb="103">
      <t>キサイ</t>
    </rPh>
    <rPh sb="105" eb="107">
      <t>コウモク</t>
    </rPh>
    <rPh sb="108" eb="110">
      <t>シュウケイ</t>
    </rPh>
    <rPh sb="115" eb="117">
      <t>カノウ</t>
    </rPh>
    <rPh sb="170" eb="171">
      <t>ラン</t>
    </rPh>
    <phoneticPr fontId="1"/>
  </si>
  <si>
    <r>
      <rPr>
        <b/>
        <sz val="14"/>
        <color theme="1"/>
        <rFont val="BIZ UDPゴシック"/>
        <family val="3"/>
        <charset val="128"/>
      </rPr>
      <t>帳簿（参考様式）の使用方法について</t>
    </r>
    <r>
      <rPr>
        <sz val="14"/>
        <color theme="1"/>
        <rFont val="BIZ UDPゴシック"/>
        <family val="3"/>
        <charset val="128"/>
      </rPr>
      <t xml:space="preserve">
【参考様式について】
この参考様式は、居住サポート住宅について認定事業者に作成・備え付けが義務付けられている「帳簿」のひな形として作成したものであり、</t>
    </r>
    <r>
      <rPr>
        <u/>
        <sz val="14"/>
        <color theme="1"/>
        <rFont val="BIZ UDPゴシック"/>
        <family val="3"/>
        <charset val="128"/>
      </rPr>
      <t>これ以外の形式で帳簿を作成することも可能です</t>
    </r>
    <r>
      <rPr>
        <sz val="14"/>
        <color theme="1"/>
        <rFont val="BIZ UDPゴシック"/>
        <family val="3"/>
        <charset val="128"/>
      </rPr>
      <t>。
【記入例について】
以下のケースについて、記入例（緑字）を記載しています。
・居住サポート住宅認定戸数：７戸（うち、専用住宅：２戸、非専用住宅：５戸で認定。101、103、10４、20１、20２、203、204）
・運用開始時は10１と103を専用住宅として運用。その後、１０１に要援助者以外の者が入居したため、専用住宅の位置を変更し、１０１は非専用住宅として、10３と10４を専用住宅として運用。</t>
    </r>
    <rPh sb="0" eb="2">
      <t>チョウボ</t>
    </rPh>
    <rPh sb="3" eb="5">
      <t>サンコウ</t>
    </rPh>
    <rPh sb="5" eb="7">
      <t>ヨウシキ</t>
    </rPh>
    <rPh sb="9" eb="11">
      <t>シヨウ</t>
    </rPh>
    <rPh sb="11" eb="13">
      <t>ホウホウ</t>
    </rPh>
    <rPh sb="20" eb="22">
      <t>サンコウ</t>
    </rPh>
    <rPh sb="22" eb="24">
      <t>ヨウシキ</t>
    </rPh>
    <rPh sb="32" eb="34">
      <t>サンコウ</t>
    </rPh>
    <rPh sb="34" eb="36">
      <t>ヨウシキ</t>
    </rPh>
    <rPh sb="38" eb="40">
      <t>キョジュウ</t>
    </rPh>
    <rPh sb="44" eb="46">
      <t>ジュウタク</t>
    </rPh>
    <rPh sb="50" eb="52">
      <t>ニンテイ</t>
    </rPh>
    <rPh sb="52" eb="55">
      <t>ジギョウシャ</t>
    </rPh>
    <rPh sb="56" eb="58">
      <t>サクセイ</t>
    </rPh>
    <rPh sb="59" eb="60">
      <t>ソナ</t>
    </rPh>
    <rPh sb="61" eb="62">
      <t>ツ</t>
    </rPh>
    <rPh sb="64" eb="67">
      <t>ギムヅ</t>
    </rPh>
    <rPh sb="74" eb="76">
      <t>チョウボ</t>
    </rPh>
    <rPh sb="80" eb="81">
      <t>ガタ</t>
    </rPh>
    <rPh sb="84" eb="86">
      <t>サクセイ</t>
    </rPh>
    <rPh sb="96" eb="98">
      <t>イガイ</t>
    </rPh>
    <rPh sb="99" eb="101">
      <t>ケイシキ</t>
    </rPh>
    <rPh sb="102" eb="104">
      <t>チョウボ</t>
    </rPh>
    <rPh sb="105" eb="107">
      <t>サクセイ</t>
    </rPh>
    <rPh sb="112" eb="114">
      <t>カノウ</t>
    </rPh>
    <rPh sb="120" eb="123">
      <t>キニュウレイ</t>
    </rPh>
    <rPh sb="129" eb="131">
      <t>イカ</t>
    </rPh>
    <rPh sb="140" eb="142">
      <t>キニュウ</t>
    </rPh>
    <rPh sb="142" eb="143">
      <t>レイ</t>
    </rPh>
    <rPh sb="158" eb="160">
      <t>キョジュウ</t>
    </rPh>
    <rPh sb="164" eb="166">
      <t>ジュウタク</t>
    </rPh>
    <rPh sb="168" eb="170">
      <t>コスウ</t>
    </rPh>
    <rPh sb="179" eb="181">
      <t>ジュウタク</t>
    </rPh>
    <rPh sb="185" eb="186">
      <t>ヒ</t>
    </rPh>
    <rPh sb="186" eb="188">
      <t>センヨウ</t>
    </rPh>
    <rPh sb="188" eb="190">
      <t>ジュウタク</t>
    </rPh>
    <rPh sb="194" eb="196">
      <t>ニンテイ</t>
    </rPh>
    <rPh sb="227" eb="229">
      <t>ウンヨウ</t>
    </rPh>
    <rPh sb="229" eb="232">
      <t>カイシジ</t>
    </rPh>
    <rPh sb="241" eb="245">
      <t>センヨウジュウタク</t>
    </rPh>
    <rPh sb="248" eb="250">
      <t>ウンヨウ</t>
    </rPh>
    <rPh sb="253" eb="254">
      <t>ゴ</t>
    </rPh>
    <rPh sb="259" eb="263">
      <t>ヨウエンジョシャ</t>
    </rPh>
    <rPh sb="263" eb="265">
      <t>イガイ</t>
    </rPh>
    <rPh sb="266" eb="267">
      <t>シャ</t>
    </rPh>
    <rPh sb="268" eb="270">
      <t>ニュウキョ</t>
    </rPh>
    <rPh sb="275" eb="277">
      <t>センヨウ</t>
    </rPh>
    <rPh sb="277" eb="279">
      <t>ジュウタク</t>
    </rPh>
    <rPh sb="280" eb="282">
      <t>イチ</t>
    </rPh>
    <rPh sb="283" eb="285">
      <t>ヘンコウ</t>
    </rPh>
    <rPh sb="291" eb="292">
      <t>ヒ</t>
    </rPh>
    <rPh sb="292" eb="294">
      <t>センヨウ</t>
    </rPh>
    <rPh sb="294" eb="296">
      <t>ジュウタク</t>
    </rPh>
    <rPh sb="308" eb="312">
      <t>センヨウジュウタク</t>
    </rPh>
    <phoneticPr fontId="1"/>
  </si>
  <si>
    <t>（２）シート「2-2.要援助者に対する居住安定援助の提供状況（集計表）」の作成</t>
    <rPh sb="11" eb="12">
      <t>ヨウ</t>
    </rPh>
    <rPh sb="12" eb="15">
      <t>エンジョシャ</t>
    </rPh>
    <rPh sb="16" eb="17">
      <t>タイ</t>
    </rPh>
    <rPh sb="19" eb="21">
      <t>キョジュウ</t>
    </rPh>
    <rPh sb="21" eb="23">
      <t>アンテイ</t>
    </rPh>
    <rPh sb="23" eb="25">
      <t>エンジョ</t>
    </rPh>
    <rPh sb="26" eb="28">
      <t>テイキョウ</t>
    </rPh>
    <rPh sb="28" eb="30">
      <t>ジョウキョウ</t>
    </rPh>
    <rPh sb="31" eb="33">
      <t>シュウケイ</t>
    </rPh>
    <rPh sb="33" eb="34">
      <t>ヒョウ</t>
    </rPh>
    <rPh sb="37" eb="39">
      <t>サクセイ</t>
    </rPh>
    <phoneticPr fontId="1"/>
  </si>
  <si>
    <t>○要援助者のつなぎ先を入力する　(つなぎ先以外は、2-1　個票から自動表示)
　注1：要援助者の行のみが合計される(要援助者の欄が○の行を集計)
　注2：集計行の範囲を確認する(合計の行より上が集計範囲となっているか)</t>
    <phoneticPr fontId="1"/>
  </si>
  <si>
    <t>手順④　定期報告を行う</t>
    <rPh sb="4" eb="6">
      <t>テイキ</t>
    </rPh>
    <rPh sb="6" eb="8">
      <t>ホウコク</t>
    </rPh>
    <rPh sb="9" eb="10">
      <t>オコナ</t>
    </rPh>
    <phoneticPr fontId="1"/>
  </si>
  <si>
    <t>○手順①～③により、シート「定期報告様式」に集計結果が反映されます。
○黄色セルの数字を定期報告時に活用することが可能です。</t>
    <rPh sb="1" eb="3">
      <t>テジュン</t>
    </rPh>
    <rPh sb="22" eb="26">
      <t>シュウケイケッカ</t>
    </rPh>
    <rPh sb="27" eb="29">
      <t>ハンエイ</t>
    </rPh>
    <rPh sb="36" eb="38">
      <t>キイロ</t>
    </rPh>
    <rPh sb="41" eb="43">
      <t>スウジ</t>
    </rPh>
    <rPh sb="44" eb="48">
      <t>テイキホウコク</t>
    </rPh>
    <rPh sb="48" eb="49">
      <t>ジ</t>
    </rPh>
    <rPh sb="50" eb="52">
      <t>カツヨウ</t>
    </rPh>
    <rPh sb="57" eb="59">
      <t>カノウ</t>
    </rPh>
    <phoneticPr fontId="1"/>
  </si>
  <si>
    <t>転居準備中</t>
    <rPh sb="0" eb="2">
      <t>テンキョ</t>
    </rPh>
    <rPh sb="2" eb="5">
      <t>ジュンビチュウ</t>
    </rPh>
    <phoneticPr fontId="1"/>
  </si>
  <si>
    <t>住戸番号</t>
    <rPh sb="0" eb="2">
      <t>ジュウコ</t>
    </rPh>
    <rPh sb="2" eb="4">
      <t>バンゴウ</t>
    </rPh>
    <phoneticPr fontId="1"/>
  </si>
  <si>
    <t>非専用</t>
  </si>
  <si>
    <t>入居者</t>
    <rPh sb="0" eb="3">
      <t>ニュウキョシャ</t>
    </rPh>
    <phoneticPr fontId="1"/>
  </si>
  <si>
    <t>氏名</t>
    <rPh sb="0" eb="2">
      <t>シメイ</t>
    </rPh>
    <phoneticPr fontId="1"/>
  </si>
  <si>
    <t>住戸番号・氏名</t>
    <rPh sb="0" eb="4">
      <t>ジュウコバンゴウ</t>
    </rPh>
    <rPh sb="5" eb="7">
      <t>シメイ</t>
    </rPh>
    <phoneticPr fontId="1"/>
  </si>
  <si>
    <t>住戸番号＋氏名</t>
    <rPh sb="0" eb="2">
      <t>ジュウコ</t>
    </rPh>
    <rPh sb="2" eb="4">
      <t>バンゴウ</t>
    </rPh>
    <rPh sb="5" eb="7">
      <t>シメイ</t>
    </rPh>
    <phoneticPr fontId="1"/>
  </si>
  <si>
    <t>■入居者情報</t>
    <rPh sb="1" eb="4">
      <t>ニュウキョシャ</t>
    </rPh>
    <rPh sb="4" eb="6">
      <t>ジョウホウ</t>
    </rPh>
    <phoneticPr fontId="1"/>
  </si>
  <si>
    <t>2-1.居住安定援助の記録(個票)</t>
    <rPh sb="4" eb="6">
      <t>キョジュウ</t>
    </rPh>
    <rPh sb="6" eb="8">
      <t>アンテイ</t>
    </rPh>
    <rPh sb="8" eb="10">
      <t>エンジョ</t>
    </rPh>
    <rPh sb="11" eb="13">
      <t>キロク</t>
    </rPh>
    <rPh sb="14" eb="16">
      <t>コヒョウ</t>
    </rPh>
    <phoneticPr fontId="1"/>
  </si>
  <si>
    <t>2-2.要援助者に対する居住安定援助の提供状況（集計表）</t>
    <phoneticPr fontId="1"/>
  </si>
  <si>
    <t>住戸番号・氏名</t>
    <phoneticPr fontId="1"/>
  </si>
  <si>
    <t>参照用
(削除不可)</t>
    <rPh sb="0" eb="3">
      <t>サンショウヨウ</t>
    </rPh>
    <phoneticPr fontId="1"/>
  </si>
  <si>
    <t>合計額※</t>
    <rPh sb="0" eb="3">
      <t>ゴウケイガク</t>
    </rPh>
    <phoneticPr fontId="1"/>
  </si>
  <si>
    <t>※設定している場合</t>
    <rPh sb="1" eb="3">
      <t>セッテイ</t>
    </rPh>
    <rPh sb="7" eb="9">
      <t>バアイ</t>
    </rPh>
    <phoneticPr fontId="1"/>
  </si>
  <si>
    <t>④うち
要配慮者</t>
    <rPh sb="4" eb="8">
      <t>ヨウハイリョシャ</t>
    </rPh>
    <phoneticPr fontId="1"/>
  </si>
  <si>
    <t>⑥空き戸数①-③</t>
    <rPh sb="3" eb="5">
      <t>コスウ</t>
    </rPh>
    <phoneticPr fontId="1"/>
  </si>
  <si>
    <t>⑤うち
要援助者</t>
    <rPh sb="4" eb="7">
      <t>ヨウエンジョ</t>
    </rPh>
    <rPh sb="7" eb="8">
      <t>シャ</t>
    </rPh>
    <phoneticPr fontId="1"/>
  </si>
  <si>
    <t>専用住宅
チェック②≦⑤+⑥</t>
    <rPh sb="0" eb="2">
      <t>センヨウ</t>
    </rPh>
    <rPh sb="2" eb="4">
      <t>ジュウタク</t>
    </rPh>
    <phoneticPr fontId="1"/>
  </si>
  <si>
    <r>
      <t>○手順①にも記載のとおり、</t>
    </r>
    <r>
      <rPr>
        <u/>
        <sz val="14"/>
        <color rgb="FFFF0000"/>
        <rFont val="BIZ UDPゴシック"/>
        <family val="3"/>
        <charset val="128"/>
      </rPr>
      <t>入居者ごとにシートを作成</t>
    </r>
    <r>
      <rPr>
        <sz val="14"/>
        <rFont val="BIZ UDPゴシック"/>
        <family val="3"/>
        <charset val="128"/>
      </rPr>
      <t>し、見出しが水色の箇所に、必要事項を入力してください。</t>
    </r>
    <r>
      <rPr>
        <u/>
        <sz val="14"/>
        <color rgb="FFFF0000"/>
        <rFont val="BIZ UDPゴシック"/>
        <family val="3"/>
        <charset val="128"/>
      </rPr>
      <t>要援助者に限らず、居住サポートを提供した住宅確保要配慮者については全員分の作成が必要</t>
    </r>
    <r>
      <rPr>
        <sz val="14"/>
        <rFont val="BIZ UDPゴシック"/>
        <family val="3"/>
        <charset val="128"/>
      </rPr>
      <t>です。
○シート名を「住戸番号＋氏名</t>
    </r>
    <r>
      <rPr>
        <sz val="14"/>
        <color theme="1"/>
        <rFont val="BIZ UDPゴシック"/>
        <family val="3"/>
        <charset val="128"/>
      </rPr>
      <t>(シート「1-1」と同じ表記)」</t>
    </r>
    <r>
      <rPr>
        <sz val="14"/>
        <color rgb="FF002060"/>
        <rFont val="BIZ UDPゴシック"/>
        <family val="3"/>
        <charset val="128"/>
      </rPr>
      <t>に</t>
    </r>
    <r>
      <rPr>
        <sz val="14"/>
        <rFont val="BIZ UDPゴシック"/>
        <family val="3"/>
        <charset val="128"/>
      </rPr>
      <t>すると、見出しがオレンジ色の箇所は自動入力されます。</t>
    </r>
    <rPh sb="1" eb="3">
      <t>テジュン</t>
    </rPh>
    <rPh sb="6" eb="8">
      <t>キサイ</t>
    </rPh>
    <rPh sb="13" eb="16">
      <t>ニュウキョシャ</t>
    </rPh>
    <rPh sb="23" eb="25">
      <t>サクセイ</t>
    </rPh>
    <rPh sb="27" eb="29">
      <t>ミダ</t>
    </rPh>
    <rPh sb="31" eb="33">
      <t>ミズイロ</t>
    </rPh>
    <rPh sb="34" eb="36">
      <t>カショ</t>
    </rPh>
    <rPh sb="38" eb="40">
      <t>ヒツヨウ</t>
    </rPh>
    <rPh sb="40" eb="42">
      <t>ジコウ</t>
    </rPh>
    <rPh sb="43" eb="45">
      <t>ニュウリョク</t>
    </rPh>
    <rPh sb="52" eb="53">
      <t>ヨウ</t>
    </rPh>
    <rPh sb="53" eb="56">
      <t>エンジョシャ</t>
    </rPh>
    <rPh sb="57" eb="58">
      <t>カギ</t>
    </rPh>
    <rPh sb="61" eb="63">
      <t>キョジュウ</t>
    </rPh>
    <rPh sb="68" eb="70">
      <t>テイキョウ</t>
    </rPh>
    <rPh sb="72" eb="74">
      <t>ジュウタク</t>
    </rPh>
    <rPh sb="74" eb="76">
      <t>カクホ</t>
    </rPh>
    <rPh sb="76" eb="77">
      <t>ヨウ</t>
    </rPh>
    <rPh sb="77" eb="80">
      <t>ハイリョシャ</t>
    </rPh>
    <rPh sb="85" eb="87">
      <t>ゼンイン</t>
    </rPh>
    <rPh sb="87" eb="88">
      <t>ブン</t>
    </rPh>
    <rPh sb="89" eb="91">
      <t>サクセイ</t>
    </rPh>
    <rPh sb="92" eb="94">
      <t>ヒツヨウ</t>
    </rPh>
    <rPh sb="122" eb="123">
      <t>オナ</t>
    </rPh>
    <rPh sb="124" eb="126">
      <t>ヒョウキ</t>
    </rPh>
    <rPh sb="143" eb="145">
      <t>カショ</t>
    </rPh>
    <phoneticPr fontId="1"/>
  </si>
  <si>
    <r>
      <t xml:space="preserve">○見出しが水色の列に、必要事項を入力してください。見出しがオレンジ色の列は自動入力されます。
○空き住戸も含めて、認定を受けた全住戸について入力してください。
</t>
    </r>
    <r>
      <rPr>
        <sz val="14"/>
        <color theme="1"/>
        <rFont val="BIZ UDPゴシック"/>
        <family val="3"/>
        <charset val="128"/>
      </rPr>
      <t>○サポート住宅が複数棟ある場合は、住戸番号を棟名＋住戸番号にする等、適宜入力してください。(例：1-101、2-101)</t>
    </r>
    <r>
      <rPr>
        <sz val="14"/>
        <rFont val="BIZ UDPゴシック"/>
        <family val="3"/>
        <charset val="128"/>
      </rPr>
      <t xml:space="preserve">
○入居者が退居し入れ替わった場合や、専用住宅・非専用住宅の種別を変更する場合は、入居者や種別が変更となった後の内容について、</t>
    </r>
    <r>
      <rPr>
        <u/>
        <sz val="14"/>
        <color rgb="FFFF0000"/>
        <rFont val="BIZ UDPゴシック"/>
        <family val="3"/>
        <charset val="128"/>
      </rPr>
      <t>新しく行を作成して記載してください</t>
    </r>
    <r>
      <rPr>
        <sz val="14"/>
        <rFont val="BIZ UDPゴシック"/>
        <family val="3"/>
        <charset val="128"/>
      </rPr>
      <t>。変更前の内容を記載した行は、「住宅の提供期間」の「終了日」を入力すると、表示がグレーアウトされます。定期報告における当該年度の入居状況の累計をカウントするため、</t>
    </r>
    <r>
      <rPr>
        <u/>
        <sz val="14"/>
        <color rgb="FFFF0000"/>
        <rFont val="BIZ UDPゴシック"/>
        <family val="3"/>
        <charset val="128"/>
      </rPr>
      <t>変更前の行を上書きして記載したり、行を削除することは行わないでください</t>
    </r>
    <r>
      <rPr>
        <sz val="14"/>
        <rFont val="BIZ UDPゴシック"/>
        <family val="3"/>
        <charset val="128"/>
      </rPr>
      <t>。
○上記のとおり、「住宅の提供期間」の「終了日」を入力すると、表示がグレーアウトされるため、最新の入居状況のみ表示させたい場合は、フィルタ機能を用いて「着色無し」を選択してください。</t>
    </r>
    <rPh sb="1" eb="3">
      <t>ミダ</t>
    </rPh>
    <rPh sb="5" eb="7">
      <t>ミズイロ</t>
    </rPh>
    <rPh sb="8" eb="9">
      <t>レツ</t>
    </rPh>
    <rPh sb="11" eb="13">
      <t>ヒツヨウ</t>
    </rPh>
    <rPh sb="13" eb="15">
      <t>ジコウ</t>
    </rPh>
    <rPh sb="16" eb="18">
      <t>ニュウリョク</t>
    </rPh>
    <rPh sb="25" eb="27">
      <t>ミダ</t>
    </rPh>
    <rPh sb="33" eb="34">
      <t>イロ</t>
    </rPh>
    <rPh sb="35" eb="36">
      <t>レツ</t>
    </rPh>
    <rPh sb="37" eb="41">
      <t>ジドウニュウリョク</t>
    </rPh>
    <rPh sb="60" eb="61">
      <t>ウ</t>
    </rPh>
    <rPh sb="63" eb="64">
      <t>ゼン</t>
    </rPh>
    <rPh sb="64" eb="66">
      <t>ジュウコ</t>
    </rPh>
    <rPh sb="85" eb="87">
      <t>ジュウタク</t>
    </rPh>
    <rPh sb="88" eb="90">
      <t>フクスウ</t>
    </rPh>
    <rPh sb="116" eb="118">
      <t>ニュウリョク</t>
    </rPh>
    <rPh sb="126" eb="127">
      <t>レイ</t>
    </rPh>
    <rPh sb="142" eb="145">
      <t>ニュウキョシャ</t>
    </rPh>
    <rPh sb="149" eb="150">
      <t>イ</t>
    </rPh>
    <rPh sb="151" eb="152">
      <t>カ</t>
    </rPh>
    <rPh sb="155" eb="157">
      <t>バアイ</t>
    </rPh>
    <rPh sb="164" eb="165">
      <t>ヒ</t>
    </rPh>
    <rPh sb="165" eb="167">
      <t>センヨウ</t>
    </rPh>
    <rPh sb="167" eb="169">
      <t>ジュウタク</t>
    </rPh>
    <rPh sb="181" eb="184">
      <t>ニュウキョシャ</t>
    </rPh>
    <rPh sb="185" eb="187">
      <t>シュベツ</t>
    </rPh>
    <rPh sb="188" eb="190">
      <t>ヘンコウ</t>
    </rPh>
    <rPh sb="196" eb="198">
      <t>ナイヨウ</t>
    </rPh>
    <rPh sb="203" eb="204">
      <t>アタラ</t>
    </rPh>
    <rPh sb="206" eb="207">
      <t>ギョウ</t>
    </rPh>
    <rPh sb="208" eb="210">
      <t>サクセイ</t>
    </rPh>
    <rPh sb="212" eb="214">
      <t>キサイ</t>
    </rPh>
    <rPh sb="221" eb="224">
      <t>ヘンコウマエ</t>
    </rPh>
    <rPh sb="225" eb="227">
      <t>ナイヨウ</t>
    </rPh>
    <rPh sb="228" eb="230">
      <t>キサイ</t>
    </rPh>
    <rPh sb="232" eb="233">
      <t>ギョウ</t>
    </rPh>
    <rPh sb="257" eb="259">
      <t>ヒョウジ</t>
    </rPh>
    <rPh sb="271" eb="273">
      <t>テイキ</t>
    </rPh>
    <rPh sb="273" eb="275">
      <t>ホウコク</t>
    </rPh>
    <rPh sb="279" eb="281">
      <t>トウガイ</t>
    </rPh>
    <rPh sb="281" eb="283">
      <t>ネンド</t>
    </rPh>
    <rPh sb="284" eb="286">
      <t>ニュウキョ</t>
    </rPh>
    <rPh sb="286" eb="288">
      <t>ジョウキョウ</t>
    </rPh>
    <rPh sb="289" eb="291">
      <t>ルイケイ</t>
    </rPh>
    <rPh sb="301" eb="304">
      <t>ヘンコウマエ</t>
    </rPh>
    <rPh sb="305" eb="306">
      <t>ギョウ</t>
    </rPh>
    <rPh sb="307" eb="309">
      <t>ウワガ</t>
    </rPh>
    <rPh sb="312" eb="314">
      <t>キサイ</t>
    </rPh>
    <rPh sb="318" eb="319">
      <t>ギョウ</t>
    </rPh>
    <rPh sb="320" eb="322">
      <t>サクジョ</t>
    </rPh>
    <rPh sb="327" eb="328">
      <t>オコナ</t>
    </rPh>
    <rPh sb="339" eb="341">
      <t>ジョウキ</t>
    </rPh>
    <rPh sb="383" eb="385">
      <t>サイシン</t>
    </rPh>
    <rPh sb="386" eb="388">
      <t>ニュウキョ</t>
    </rPh>
    <rPh sb="388" eb="390">
      <t>ジョウキョウ</t>
    </rPh>
    <rPh sb="392" eb="394">
      <t>ヒョウジ</t>
    </rPh>
    <rPh sb="398" eb="400">
      <t>バアイ</t>
    </rPh>
    <rPh sb="406" eb="408">
      <t>キノウ</t>
    </rPh>
    <rPh sb="409" eb="410">
      <t>モチ</t>
    </rPh>
    <rPh sb="413" eb="415">
      <t>チャクショク</t>
    </rPh>
    <rPh sb="415" eb="416">
      <t>ナ</t>
    </rPh>
    <rPh sb="419" eb="421">
      <t>センタク</t>
    </rPh>
    <phoneticPr fontId="1"/>
  </si>
  <si>
    <r>
      <rPr>
        <b/>
        <sz val="14"/>
        <rFont val="BIZ UDPゴシック"/>
        <family val="3"/>
        <charset val="128"/>
      </rPr>
      <t>手順①　ファイル内に、必要なシートを準備する</t>
    </r>
    <r>
      <rPr>
        <sz val="14"/>
        <color theme="1"/>
        <rFont val="BIZ UDPゴシック"/>
        <family val="3"/>
        <charset val="128"/>
      </rPr>
      <t xml:space="preserve">
○以下図のとおり、参考様式のEXCELファイルは、「1-1」～「2-2」の４種類のシートで構成されています。
○このうち、認定事業者において事業の実施状況について入力が必要となるもの（入力シート）は、シート「1-1」「2-1」の２種類です。シート「1-2」「2-2」は、入力された内容をもとに、定期報告において必要な情報が自動集計されるシート（集計シート）です。(ただし、2-2のつなぎ先は入力が必要です)
○また、シート「2-1」のみ、居住サポート住宅として認定を受けた住戸について、入居者ごとにシートが必要になります。ひな型では7戸分用意していますが、必要分をコピーして使用してください。
○サポート住宅が複数棟ある場合は、住戸番号を棟名＋住戸番号にする等、適宜入力してください。(例：1-101、2-101)</t>
    </r>
    <rPh sb="8" eb="9">
      <t>ナイ</t>
    </rPh>
    <rPh sb="11" eb="13">
      <t>ヒツヨウ</t>
    </rPh>
    <rPh sb="18" eb="20">
      <t>ジュンビ</t>
    </rPh>
    <rPh sb="24" eb="26">
      <t>イカ</t>
    </rPh>
    <rPh sb="26" eb="27">
      <t>ズ</t>
    </rPh>
    <rPh sb="32" eb="34">
      <t>サンコウ</t>
    </rPh>
    <rPh sb="34" eb="36">
      <t>ヨウシキ</t>
    </rPh>
    <rPh sb="61" eb="63">
      <t>シュルイ</t>
    </rPh>
    <rPh sb="68" eb="70">
      <t>コウセイ</t>
    </rPh>
    <rPh sb="84" eb="86">
      <t>ニンテイ</t>
    </rPh>
    <rPh sb="86" eb="89">
      <t>ジギョウシャ</t>
    </rPh>
    <rPh sb="93" eb="95">
      <t>ジギョウ</t>
    </rPh>
    <rPh sb="96" eb="98">
      <t>ジッシ</t>
    </rPh>
    <rPh sb="98" eb="100">
      <t>ジョウキョウ</t>
    </rPh>
    <rPh sb="104" eb="106">
      <t>ニュウリョク</t>
    </rPh>
    <rPh sb="107" eb="109">
      <t>ヒツヨウ</t>
    </rPh>
    <rPh sb="115" eb="117">
      <t>ニュウリョク</t>
    </rPh>
    <rPh sb="138" eb="140">
      <t>シュルイ</t>
    </rPh>
    <rPh sb="158" eb="160">
      <t>ニュウリョク</t>
    </rPh>
    <rPh sb="163" eb="165">
      <t>ナイヨウ</t>
    </rPh>
    <rPh sb="170" eb="172">
      <t>テイキ</t>
    </rPh>
    <rPh sb="172" eb="174">
      <t>ホウコク</t>
    </rPh>
    <rPh sb="178" eb="180">
      <t>ヒツヨウ</t>
    </rPh>
    <rPh sb="181" eb="183">
      <t>ジョウホウ</t>
    </rPh>
    <rPh sb="184" eb="186">
      <t>ジドウ</t>
    </rPh>
    <rPh sb="186" eb="188">
      <t>シュウケイ</t>
    </rPh>
    <rPh sb="195" eb="197">
      <t>シュウケイ</t>
    </rPh>
    <rPh sb="216" eb="217">
      <t>サキ</t>
    </rPh>
    <rPh sb="218" eb="220">
      <t>ニュウリョク</t>
    </rPh>
    <rPh sb="221" eb="223">
      <t>ヒツヨウ</t>
    </rPh>
    <rPh sb="242" eb="244">
      <t>キョジュウ</t>
    </rPh>
    <rPh sb="259" eb="261">
      <t>ジュウコ</t>
    </rPh>
    <rPh sb="266" eb="269">
      <t>ニュウキョシャ</t>
    </rPh>
    <rPh sb="276" eb="278">
      <t>ヒツヨウ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</si>
</sst>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quot;¥&quot;#,##0_);[Red]\(&quot;¥&quot;#,##0\)"/>
  </numFmts>
  <fonts count="56" x14ac:knownFonts="1">
    <font>
      <sz val="11"/>
      <color theme="1"/>
      <name val="游ゴシック"/>
      <family val="2"/>
      <scheme val="minor"/>
    </font>
    <font>
      <sz val="6"/>
      <name val="游ゴシック"/>
      <family val="3"/>
      <charset val="128"/>
      <scheme val="minor"/>
    </font>
    <font>
      <sz val="10"/>
      <color rgb="FF000000"/>
      <name val="BIZ UDPゴシック"/>
      <family val="3"/>
      <charset val="128"/>
    </font>
    <font>
      <sz val="10"/>
      <color theme="1"/>
      <name val="BIZ UDPゴシック"/>
      <family val="3"/>
      <charset val="128"/>
    </font>
    <font>
      <sz val="10"/>
      <color theme="1"/>
      <name val="BIZ UDP明朝 Medium"/>
      <family val="1"/>
      <charset val="128"/>
    </font>
    <font>
      <sz val="10"/>
      <color rgb="FF000000"/>
      <name val="BIZ UDP明朝 Medium"/>
      <family val="1"/>
      <charset val="128"/>
    </font>
    <font>
      <u/>
      <sz val="11"/>
      <color theme="1"/>
      <name val="BIZ UDPゴシック"/>
      <family val="3"/>
      <charset val="128"/>
    </font>
    <font>
      <sz val="10"/>
      <color theme="1"/>
      <name val="游ゴシック"/>
      <family val="2"/>
      <scheme val="minor"/>
    </font>
    <font>
      <sz val="10"/>
      <color theme="1"/>
      <name val="游ゴシック"/>
      <family val="3"/>
      <charset val="128"/>
      <scheme val="minor"/>
    </font>
    <font>
      <sz val="11"/>
      <color theme="1"/>
      <name val="游ゴシック"/>
      <family val="3"/>
      <charset val="128"/>
      <scheme val="minor"/>
    </font>
    <font>
      <b/>
      <sz val="12"/>
      <name val="ＭＳ ゴシック"/>
      <family val="3"/>
      <charset val="128"/>
    </font>
    <font>
      <sz val="6"/>
      <name val="ＭＳ Ｐゴシック"/>
      <family val="3"/>
      <charset val="128"/>
    </font>
    <font>
      <b/>
      <sz val="10"/>
      <name val="HGPｺﾞｼｯｸM"/>
      <family val="3"/>
      <charset val="128"/>
    </font>
    <font>
      <sz val="10"/>
      <color rgb="FF00B050"/>
      <name val="BIZ UDP明朝 Medium"/>
      <family val="1"/>
      <charset val="128"/>
    </font>
    <font>
      <sz val="10"/>
      <name val="HGPｺﾞｼｯｸM"/>
      <family val="3"/>
      <charset val="128"/>
    </font>
    <font>
      <sz val="10"/>
      <color indexed="8"/>
      <name val="ＭＳ Ｐゴシック"/>
      <family val="3"/>
      <charset val="128"/>
    </font>
    <font>
      <sz val="10"/>
      <color rgb="FF00B050"/>
      <name val="BIZ UDPゴシック"/>
      <family val="3"/>
      <charset val="128"/>
    </font>
    <font>
      <sz val="11"/>
      <color rgb="FF00B050"/>
      <name val="游ゴシック"/>
      <family val="3"/>
      <charset val="128"/>
      <scheme val="minor"/>
    </font>
    <font>
      <sz val="11"/>
      <color rgb="FF00B050"/>
      <name val="游ゴシック"/>
      <family val="2"/>
      <scheme val="minor"/>
    </font>
    <font>
      <sz val="14"/>
      <color theme="1"/>
      <name val="BIZ UDPゴシック"/>
      <family val="3"/>
      <charset val="128"/>
    </font>
    <font>
      <sz val="16"/>
      <color theme="1"/>
      <name val="BIZ UDPゴシック"/>
      <family val="3"/>
      <charset val="128"/>
    </font>
    <font>
      <sz val="12"/>
      <color theme="1"/>
      <name val="BIZ UDPゴシック"/>
      <family val="3"/>
      <charset val="128"/>
    </font>
    <font>
      <sz val="11"/>
      <color theme="1"/>
      <name val="BIZ UDPゴシック"/>
      <family val="3"/>
      <charset val="128"/>
    </font>
    <font>
      <sz val="11"/>
      <color rgb="FF00B050"/>
      <name val="BIZ UDPゴシック"/>
      <family val="3"/>
      <charset val="128"/>
    </font>
    <font>
      <sz val="10"/>
      <name val="BIZ UDPゴシック"/>
      <family val="3"/>
      <charset val="128"/>
    </font>
    <font>
      <sz val="10"/>
      <color rgb="FFFF0000"/>
      <name val="BIZ UDP明朝 Medium"/>
      <family val="1"/>
      <charset val="128"/>
    </font>
    <font>
      <sz val="10"/>
      <color rgb="FFFF0000"/>
      <name val="BIZ UDPゴシック"/>
      <family val="3"/>
      <charset val="128"/>
    </font>
    <font>
      <sz val="11"/>
      <color rgb="FFFF0000"/>
      <name val="游ゴシック"/>
      <family val="2"/>
      <scheme val="minor"/>
    </font>
    <font>
      <sz val="10"/>
      <color rgb="FF000000"/>
      <name val="ＭＳ ゴシック"/>
      <family val="3"/>
      <charset val="128"/>
    </font>
    <font>
      <sz val="10"/>
      <color theme="1"/>
      <name val="ＭＳ ゴシック"/>
      <family val="3"/>
      <charset val="128"/>
    </font>
    <font>
      <sz val="11"/>
      <color rgb="FF00B050"/>
      <name val="BIZ UDP明朝 Medium"/>
      <family val="1"/>
      <charset val="128"/>
    </font>
    <font>
      <sz val="11"/>
      <color rgb="FF000000"/>
      <name val="BIZ UDPゴシック"/>
      <family val="3"/>
      <charset val="128"/>
    </font>
    <font>
      <sz val="11"/>
      <color theme="1"/>
      <name val="BIZ UDP明朝 Medium"/>
      <family val="1"/>
      <charset val="128"/>
    </font>
    <font>
      <vertAlign val="superscript"/>
      <sz val="10"/>
      <color rgb="FF000000"/>
      <name val="ＭＳ ゴシック"/>
      <family val="3"/>
      <charset val="128"/>
    </font>
    <font>
      <sz val="9"/>
      <color theme="1"/>
      <name val="ＭＳ 明朝"/>
      <family val="1"/>
      <charset val="128"/>
    </font>
    <font>
      <sz val="10"/>
      <color rgb="FF00B050"/>
      <name val="ＭＳ ゴシック"/>
      <family val="3"/>
      <charset val="128"/>
    </font>
    <font>
      <b/>
      <sz val="10"/>
      <color rgb="FF00B050"/>
      <name val="HGPｺﾞｼｯｸM"/>
      <family val="3"/>
      <charset val="128"/>
    </font>
    <font>
      <b/>
      <vertAlign val="superscript"/>
      <sz val="10"/>
      <name val="HGPｺﾞｼｯｸM"/>
      <family val="3"/>
      <charset val="128"/>
    </font>
    <font>
      <sz val="11"/>
      <color rgb="FF0070C0"/>
      <name val="游ゴシック"/>
      <family val="2"/>
      <scheme val="minor"/>
    </font>
    <font>
      <sz val="11"/>
      <color rgb="FF0070C0"/>
      <name val="游ゴシック"/>
      <family val="3"/>
      <charset val="128"/>
      <scheme val="minor"/>
    </font>
    <font>
      <sz val="10"/>
      <color rgb="FF0070C0"/>
      <name val="BIZ UDP明朝 Medium"/>
      <family val="1"/>
      <charset val="128"/>
    </font>
    <font>
      <sz val="10"/>
      <color rgb="FF002060"/>
      <name val="BIZ UDP明朝 Medium"/>
      <family val="1"/>
      <charset val="128"/>
    </font>
    <font>
      <sz val="11"/>
      <color rgb="FF002060"/>
      <name val="BIZ UDPゴシック"/>
      <family val="3"/>
      <charset val="128"/>
    </font>
    <font>
      <sz val="10"/>
      <color rgb="FF002060"/>
      <name val="BIZ UDPゴシック"/>
      <family val="3"/>
      <charset val="128"/>
    </font>
    <font>
      <sz val="11"/>
      <color rgb="FF002060"/>
      <name val="游ゴシック"/>
      <family val="2"/>
      <scheme val="minor"/>
    </font>
    <font>
      <sz val="11"/>
      <color rgb="FF002060"/>
      <name val="游ゴシック"/>
      <family val="3"/>
      <charset val="128"/>
      <scheme val="minor"/>
    </font>
    <font>
      <sz val="11"/>
      <color rgb="FFFF0000"/>
      <name val="BIZ UDPゴシック"/>
      <family val="3"/>
      <charset val="128"/>
    </font>
    <font>
      <sz val="14"/>
      <color rgb="FFFF0000"/>
      <name val="BIZ UDPゴシック"/>
      <family val="3"/>
      <charset val="128"/>
    </font>
    <font>
      <b/>
      <sz val="14"/>
      <color theme="1"/>
      <name val="BIZ UDPゴシック"/>
      <family val="3"/>
      <charset val="128"/>
    </font>
    <font>
      <u/>
      <sz val="14"/>
      <color rgb="FFFF0000"/>
      <name val="BIZ UDPゴシック"/>
      <family val="3"/>
      <charset val="128"/>
    </font>
    <font>
      <sz val="14"/>
      <name val="BIZ UDPゴシック"/>
      <family val="3"/>
      <charset val="128"/>
    </font>
    <font>
      <b/>
      <sz val="14"/>
      <name val="BIZ UDPゴシック"/>
      <family val="3"/>
      <charset val="128"/>
    </font>
    <font>
      <sz val="11"/>
      <color theme="0" tint="-0.14999847407452621"/>
      <name val="BIZ UDPゴシック"/>
      <family val="3"/>
      <charset val="128"/>
    </font>
    <font>
      <u/>
      <sz val="14"/>
      <color theme="1"/>
      <name val="BIZ UDPゴシック"/>
      <family val="3"/>
      <charset val="128"/>
    </font>
    <font>
      <sz val="9"/>
      <color rgb="FF002060"/>
      <name val="游ゴシック"/>
      <family val="3"/>
      <charset val="128"/>
      <scheme val="minor"/>
    </font>
    <font>
      <sz val="14"/>
      <color rgb="FF002060"/>
      <name val="BIZ UDPゴシック"/>
      <family val="3"/>
      <charset val="128"/>
    </font>
  </fonts>
  <fills count="11">
    <fill>
      <patternFill patternType="none"/>
    </fill>
    <fill>
      <patternFill patternType="gray125"/>
    </fill>
    <fill>
      <patternFill patternType="solid">
        <fgColor rgb="FFD9D9D9"/>
        <bgColor indexed="64"/>
      </patternFill>
    </fill>
    <fill>
      <patternFill patternType="solid">
        <fgColor rgb="FFFFFFCC"/>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theme="0" tint="-0.14996795556505021"/>
        <bgColor indexed="64"/>
      </patternFill>
    </fill>
    <fill>
      <patternFill patternType="solid">
        <fgColor theme="6" tint="0.79998168889431442"/>
        <bgColor indexed="64"/>
      </patternFill>
    </fill>
    <fill>
      <patternFill patternType="solid">
        <fgColor theme="8"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bottom/>
      <diagonal/>
    </border>
    <border>
      <left style="thin">
        <color indexed="64"/>
      </left>
      <right style="double">
        <color indexed="64"/>
      </right>
      <top style="thin">
        <color indexed="64"/>
      </top>
      <bottom style="thin">
        <color indexed="64"/>
      </bottom>
      <diagonal/>
    </border>
    <border>
      <left/>
      <right style="thin">
        <color indexed="64"/>
      </right>
      <top/>
      <bottom/>
      <diagonal/>
    </border>
    <border>
      <left style="double">
        <color indexed="64"/>
      </left>
      <right style="thin">
        <color indexed="64"/>
      </right>
      <top style="thin">
        <color indexed="64"/>
      </top>
      <bottom style="thin">
        <color indexed="64"/>
      </bottom>
      <diagonal/>
    </border>
    <border>
      <left/>
      <right/>
      <top style="thin">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s>
  <cellStyleXfs count="2">
    <xf numFmtId="0" fontId="0" fillId="0" borderId="0"/>
    <xf numFmtId="0" fontId="9" fillId="0" borderId="0">
      <alignment vertical="center"/>
    </xf>
  </cellStyleXfs>
  <cellXfs count="398">
    <xf numFmtId="0" fontId="0" fillId="0" borderId="0" xfId="0"/>
    <xf numFmtId="0" fontId="0" fillId="0" borderId="0" xfId="0" applyAlignment="1">
      <alignment horizontal="left" vertical="top" wrapText="1"/>
    </xf>
    <xf numFmtId="0" fontId="6" fillId="0" borderId="0" xfId="0" applyFont="1" applyAlignment="1">
      <alignment horizontal="right" vertical="center"/>
    </xf>
    <xf numFmtId="0" fontId="2"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2" fillId="2" borderId="4" xfId="0" applyFont="1" applyFill="1" applyBorder="1" applyAlignment="1">
      <alignment horizontal="center" vertical="center" wrapText="1"/>
    </xf>
    <xf numFmtId="0" fontId="0" fillId="0" borderId="0" xfId="0" applyAlignment="1">
      <alignment horizontal="right"/>
    </xf>
    <xf numFmtId="0" fontId="2" fillId="2" borderId="3" xfId="0" applyFont="1" applyFill="1" applyBorder="1" applyAlignment="1">
      <alignment horizontal="center" vertical="center" wrapText="1"/>
    </xf>
    <xf numFmtId="0" fontId="10" fillId="0" borderId="0" xfId="1" applyFont="1">
      <alignment vertical="center"/>
    </xf>
    <xf numFmtId="0" fontId="9" fillId="0" borderId="0" xfId="1">
      <alignment vertical="center"/>
    </xf>
    <xf numFmtId="0" fontId="14" fillId="0" borderId="0" xfId="1" applyFont="1">
      <alignment vertical="center"/>
    </xf>
    <xf numFmtId="0" fontId="15" fillId="0" borderId="0" xfId="1" applyFont="1">
      <alignment vertical="center"/>
    </xf>
    <xf numFmtId="0" fontId="14" fillId="0" borderId="0" xfId="1" applyFont="1" applyAlignment="1">
      <alignment vertical="center" wrapText="1"/>
    </xf>
    <xf numFmtId="0" fontId="2" fillId="2" borderId="5"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4" xfId="0" applyFont="1" applyFill="1" applyBorder="1" applyAlignment="1">
      <alignment vertical="center" wrapText="1"/>
    </xf>
    <xf numFmtId="0" fontId="2" fillId="2" borderId="4" xfId="0" applyFont="1" applyFill="1" applyBorder="1" applyAlignment="1">
      <alignment vertical="top" wrapText="1"/>
    </xf>
    <xf numFmtId="0" fontId="4" fillId="3" borderId="1" xfId="0" applyFont="1" applyFill="1" applyBorder="1" applyAlignment="1">
      <alignment horizontal="justify" vertical="center" wrapText="1"/>
    </xf>
    <xf numFmtId="176" fontId="5" fillId="3" borderId="1" xfId="0" applyNumberFormat="1" applyFont="1" applyFill="1" applyBorder="1" applyAlignment="1">
      <alignment horizontal="right" vertical="center" wrapText="1"/>
    </xf>
    <xf numFmtId="176" fontId="5" fillId="3" borderId="1" xfId="0" applyNumberFormat="1" applyFont="1" applyFill="1" applyBorder="1" applyAlignment="1">
      <alignment horizontal="justify" vertical="center" wrapText="1"/>
    </xf>
    <xf numFmtId="176" fontId="4" fillId="3" borderId="1" xfId="0" applyNumberFormat="1" applyFont="1" applyFill="1" applyBorder="1" applyAlignment="1">
      <alignment horizontal="center" vertical="center" wrapText="1"/>
    </xf>
    <xf numFmtId="176" fontId="5" fillId="0" borderId="3" xfId="0" applyNumberFormat="1" applyFont="1" applyBorder="1" applyAlignment="1">
      <alignment horizontal="right" vertical="center" wrapText="1"/>
    </xf>
    <xf numFmtId="0" fontId="2" fillId="2" borderId="14" xfId="0" applyFont="1" applyFill="1" applyBorder="1" applyAlignment="1">
      <alignment horizontal="center" vertical="center" wrapText="1"/>
    </xf>
    <xf numFmtId="176" fontId="5" fillId="3" borderId="14" xfId="0" applyNumberFormat="1" applyFont="1" applyFill="1" applyBorder="1" applyAlignment="1">
      <alignment horizontal="right" vertical="center" wrapText="1"/>
    </xf>
    <xf numFmtId="0" fontId="7" fillId="0" borderId="0" xfId="0" applyFont="1" applyAlignment="1">
      <alignment horizontal="center"/>
    </xf>
    <xf numFmtId="0" fontId="2" fillId="2" borderId="1" xfId="0" applyFont="1" applyFill="1" applyBorder="1" applyAlignment="1">
      <alignment vertical="center" wrapText="1"/>
    </xf>
    <xf numFmtId="0" fontId="2" fillId="4" borderId="4" xfId="0" applyFont="1" applyFill="1" applyBorder="1" applyAlignment="1">
      <alignment horizontal="center" vertical="center" wrapText="1"/>
    </xf>
    <xf numFmtId="0" fontId="4" fillId="3" borderId="1" xfId="0" applyFont="1" applyFill="1" applyBorder="1" applyAlignment="1">
      <alignment horizontal="right" vertical="center" wrapText="1"/>
    </xf>
    <xf numFmtId="0" fontId="7" fillId="0" borderId="0" xfId="0" applyFont="1"/>
    <xf numFmtId="0" fontId="0" fillId="0" borderId="0" xfId="0" applyAlignment="1">
      <alignment horizontal="center"/>
    </xf>
    <xf numFmtId="0" fontId="6" fillId="0" borderId="0" xfId="0" applyFont="1" applyAlignment="1">
      <alignment vertical="center"/>
    </xf>
    <xf numFmtId="0" fontId="0" fillId="0" borderId="0" xfId="0" applyAlignment="1">
      <alignment vertical="top" wrapText="1"/>
    </xf>
    <xf numFmtId="0" fontId="17" fillId="0" borderId="0" xfId="0" applyFont="1" applyAlignment="1">
      <alignment horizontal="left" vertical="top" wrapText="1"/>
    </xf>
    <xf numFmtId="0" fontId="2" fillId="2" borderId="9" xfId="0" applyFont="1" applyFill="1" applyBorder="1" applyAlignment="1">
      <alignment horizontal="center" vertical="center" wrapText="1"/>
    </xf>
    <xf numFmtId="0" fontId="13" fillId="0" borderId="1" xfId="0" applyFont="1" applyBorder="1" applyAlignment="1">
      <alignment horizontal="justify" vertical="center" wrapText="1"/>
    </xf>
    <xf numFmtId="57" fontId="13" fillId="0" borderId="1" xfId="0" applyNumberFormat="1" applyFont="1" applyBorder="1" applyAlignment="1">
      <alignment horizontal="justify" vertical="center" wrapText="1"/>
    </xf>
    <xf numFmtId="57" fontId="13"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14" xfId="0" applyFont="1" applyBorder="1" applyAlignment="1">
      <alignment horizontal="center" vertical="center" wrapText="1"/>
    </xf>
    <xf numFmtId="0" fontId="19" fillId="0" borderId="0" xfId="0" applyFont="1" applyAlignment="1">
      <alignment horizontal="left" vertical="top"/>
    </xf>
    <xf numFmtId="0" fontId="3" fillId="4" borderId="1" xfId="0" applyFont="1" applyFill="1" applyBorder="1" applyAlignment="1">
      <alignment horizontal="left" vertical="center" wrapText="1"/>
    </xf>
    <xf numFmtId="0" fontId="20" fillId="0" borderId="0" xfId="0" applyFont="1" applyAlignment="1">
      <alignment horizontal="left" vertical="center"/>
    </xf>
    <xf numFmtId="0" fontId="22" fillId="0" borderId="0" xfId="0" applyFont="1"/>
    <xf numFmtId="0" fontId="18" fillId="0" borderId="0" xfId="0" applyFont="1" applyAlignment="1">
      <alignment horizontal="left" vertical="top"/>
    </xf>
    <xf numFmtId="0" fontId="0" fillId="0" borderId="0" xfId="0" applyAlignment="1">
      <alignment horizontal="left" vertical="center" wrapText="1"/>
    </xf>
    <xf numFmtId="0" fontId="3" fillId="0" borderId="0" xfId="0" applyFont="1" applyAlignment="1">
      <alignment horizontal="center" vertical="center" wrapText="1" shrinkToFit="1"/>
    </xf>
    <xf numFmtId="0" fontId="18" fillId="0" borderId="0" xfId="0" applyFont="1" applyAlignment="1">
      <alignment horizontal="right" vertical="center" wrapText="1"/>
    </xf>
    <xf numFmtId="0" fontId="3" fillId="0" borderId="0" xfId="0" applyFont="1" applyAlignment="1">
      <alignment horizontal="left" vertical="center" wrapText="1"/>
    </xf>
    <xf numFmtId="0" fontId="13" fillId="0" borderId="16" xfId="0" applyFont="1" applyBorder="1" applyAlignment="1">
      <alignment horizontal="center" vertical="center" wrapText="1"/>
    </xf>
    <xf numFmtId="57" fontId="13" fillId="0" borderId="14" xfId="0" applyNumberFormat="1" applyFont="1" applyBorder="1" applyAlignment="1">
      <alignment horizontal="center" vertical="center" wrapText="1"/>
    </xf>
    <xf numFmtId="57" fontId="13" fillId="0" borderId="16" xfId="0" applyNumberFormat="1" applyFont="1" applyBorder="1" applyAlignment="1">
      <alignment horizontal="center" vertical="center" wrapText="1"/>
    </xf>
    <xf numFmtId="0" fontId="3" fillId="0" borderId="0" xfId="0" applyFont="1" applyAlignment="1">
      <alignment vertical="center" wrapText="1"/>
    </xf>
    <xf numFmtId="0" fontId="3" fillId="4" borderId="1" xfId="0" applyFont="1" applyFill="1" applyBorder="1" applyAlignment="1">
      <alignment vertical="center" wrapText="1"/>
    </xf>
    <xf numFmtId="0" fontId="3" fillId="0" borderId="0" xfId="0" applyFont="1"/>
    <xf numFmtId="0" fontId="3" fillId="0" borderId="0" xfId="0" applyFont="1" applyAlignment="1">
      <alignment vertical="center"/>
    </xf>
    <xf numFmtId="0" fontId="3" fillId="0" borderId="0" xfId="0" applyFont="1" applyAlignment="1">
      <alignment wrapText="1"/>
    </xf>
    <xf numFmtId="0" fontId="24" fillId="0" borderId="0" xfId="0" applyFont="1" applyAlignment="1">
      <alignment horizontal="right" vertical="center" wrapText="1"/>
    </xf>
    <xf numFmtId="57" fontId="4" fillId="0" borderId="1" xfId="0" applyNumberFormat="1" applyFont="1" applyBorder="1" applyAlignment="1">
      <alignment horizontal="center" vertical="center" wrapText="1"/>
    </xf>
    <xf numFmtId="0" fontId="4" fillId="0" borderId="1" xfId="0" applyFont="1" applyBorder="1" applyAlignment="1">
      <alignment horizontal="right" vertical="center" wrapText="1"/>
    </xf>
    <xf numFmtId="0" fontId="7" fillId="0" borderId="0" xfId="0" applyFont="1" applyAlignment="1">
      <alignment shrinkToFit="1"/>
    </xf>
    <xf numFmtId="0" fontId="8" fillId="0" borderId="0" xfId="0" applyFont="1" applyAlignment="1">
      <alignment shrinkToFit="1"/>
    </xf>
    <xf numFmtId="57" fontId="25" fillId="0" borderId="1" xfId="0" applyNumberFormat="1" applyFont="1" applyBorder="1" applyAlignment="1">
      <alignment horizontal="center" vertical="center" wrapText="1"/>
    </xf>
    <xf numFmtId="0" fontId="26" fillId="0" borderId="1" xfId="0" applyFont="1" applyBorder="1" applyAlignment="1">
      <alignment horizontal="justify" vertical="center" wrapText="1"/>
    </xf>
    <xf numFmtId="0" fontId="27" fillId="0" borderId="0" xfId="0" applyFont="1"/>
    <xf numFmtId="176" fontId="5" fillId="0" borderId="1" xfId="0" applyNumberFormat="1" applyFont="1" applyBorder="1" applyAlignment="1">
      <alignment horizontal="right" vertical="center" wrapText="1"/>
    </xf>
    <xf numFmtId="176" fontId="5" fillId="0" borderId="1" xfId="0" applyNumberFormat="1" applyFont="1" applyBorder="1" applyAlignment="1">
      <alignment horizontal="justify" vertical="center" wrapText="1"/>
    </xf>
    <xf numFmtId="176" fontId="4" fillId="0" borderId="1" xfId="0" applyNumberFormat="1" applyFont="1" applyBorder="1" applyAlignment="1">
      <alignment horizontal="center" vertical="center" wrapText="1"/>
    </xf>
    <xf numFmtId="0" fontId="4" fillId="3" borderId="1" xfId="1" applyFont="1" applyFill="1" applyBorder="1" applyAlignment="1">
      <alignment horizontal="right" vertical="center" wrapText="1"/>
    </xf>
    <xf numFmtId="0" fontId="21" fillId="0" borderId="0" xfId="0" applyFont="1" applyAlignment="1">
      <alignment horizontal="left"/>
    </xf>
    <xf numFmtId="0" fontId="3" fillId="4" borderId="2" xfId="0" applyFont="1" applyFill="1" applyBorder="1" applyAlignment="1">
      <alignment vertical="center" wrapText="1" shrinkToFit="1"/>
    </xf>
    <xf numFmtId="0" fontId="21" fillId="0" borderId="0" xfId="0" quotePrefix="1" applyFont="1" applyAlignment="1">
      <alignment horizontal="right"/>
    </xf>
    <xf numFmtId="0" fontId="28" fillId="2" borderId="12" xfId="1" applyFont="1" applyFill="1" applyBorder="1" applyAlignment="1">
      <alignment horizontal="center" vertical="center" wrapText="1"/>
    </xf>
    <xf numFmtId="0" fontId="28" fillId="2" borderId="1" xfId="0" applyFont="1" applyFill="1" applyBorder="1" applyAlignment="1">
      <alignment horizontal="center" vertical="center" wrapText="1"/>
    </xf>
    <xf numFmtId="0" fontId="13" fillId="7" borderId="1" xfId="0" applyFont="1" applyFill="1" applyBorder="1" applyAlignment="1">
      <alignment horizontal="justify" vertical="center" wrapText="1"/>
    </xf>
    <xf numFmtId="57" fontId="13" fillId="7" borderId="1" xfId="0" applyNumberFormat="1" applyFont="1" applyFill="1" applyBorder="1" applyAlignment="1">
      <alignment horizontal="justify" vertical="center" wrapText="1"/>
    </xf>
    <xf numFmtId="0" fontId="13" fillId="7"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57" fontId="25" fillId="7" borderId="1" xfId="0" applyNumberFormat="1" applyFont="1" applyFill="1" applyBorder="1" applyAlignment="1">
      <alignment horizontal="center" vertical="center" wrapText="1"/>
    </xf>
    <xf numFmtId="0" fontId="13" fillId="7" borderId="14" xfId="0" applyFont="1" applyFill="1" applyBorder="1" applyAlignment="1">
      <alignment horizontal="center" vertical="center" wrapText="1"/>
    </xf>
    <xf numFmtId="0" fontId="13" fillId="7" borderId="16" xfId="0" applyFont="1" applyFill="1" applyBorder="1" applyAlignment="1">
      <alignment horizontal="center" vertical="center" wrapText="1"/>
    </xf>
    <xf numFmtId="57" fontId="4" fillId="7" borderId="1" xfId="0" applyNumberFormat="1" applyFont="1" applyFill="1" applyBorder="1" applyAlignment="1">
      <alignment horizontal="center" vertical="center" wrapText="1"/>
    </xf>
    <xf numFmtId="57" fontId="13" fillId="7" borderId="1" xfId="0" applyNumberFormat="1" applyFont="1" applyFill="1" applyBorder="1" applyAlignment="1">
      <alignment horizontal="center" vertical="center" wrapText="1"/>
    </xf>
    <xf numFmtId="14" fontId="13" fillId="0" borderId="1" xfId="0" applyNumberFormat="1" applyFont="1" applyBorder="1" applyAlignment="1">
      <alignment horizontal="justify" vertical="center" wrapText="1"/>
    </xf>
    <xf numFmtId="14" fontId="13" fillId="7" borderId="1" xfId="0" applyNumberFormat="1" applyFont="1" applyFill="1" applyBorder="1" applyAlignment="1">
      <alignment horizontal="justify" vertical="center" wrapText="1"/>
    </xf>
    <xf numFmtId="14" fontId="13" fillId="0" borderId="1" xfId="0" applyNumberFormat="1" applyFont="1" applyBorder="1" applyAlignment="1">
      <alignment horizontal="center" vertical="center" wrapText="1"/>
    </xf>
    <xf numFmtId="177" fontId="13" fillId="0" borderId="14" xfId="0" applyNumberFormat="1" applyFont="1" applyBorder="1" applyAlignment="1">
      <alignment horizontal="center" vertical="center" wrapText="1"/>
    </xf>
    <xf numFmtId="177" fontId="13" fillId="0" borderId="3" xfId="0" applyNumberFormat="1" applyFont="1" applyBorder="1" applyAlignment="1">
      <alignment horizontal="center" vertical="center" wrapText="1"/>
    </xf>
    <xf numFmtId="177" fontId="13" fillId="0" borderId="1" xfId="0" applyNumberFormat="1" applyFont="1" applyBorder="1" applyAlignment="1">
      <alignment horizontal="center" vertical="center" wrapText="1"/>
    </xf>
    <xf numFmtId="177" fontId="4" fillId="0" borderId="14" xfId="0" applyNumberFormat="1" applyFont="1" applyBorder="1" applyAlignment="1">
      <alignment horizontal="center" vertical="center" wrapText="1"/>
    </xf>
    <xf numFmtId="177" fontId="4" fillId="0" borderId="3"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0" fontId="3" fillId="0" borderId="13" xfId="0" applyFont="1" applyBorder="1" applyAlignment="1">
      <alignment vertical="center" wrapText="1"/>
    </xf>
    <xf numFmtId="0" fontId="13" fillId="0" borderId="2" xfId="0" applyFont="1" applyBorder="1" applyAlignment="1">
      <alignment horizontal="center" vertical="center" wrapText="1"/>
    </xf>
    <xf numFmtId="57" fontId="13" fillId="0" borderId="2" xfId="0" applyNumberFormat="1" applyFont="1" applyBorder="1" applyAlignment="1">
      <alignment horizontal="center" vertical="center" wrapText="1"/>
    </xf>
    <xf numFmtId="0" fontId="28" fillId="0" borderId="0" xfId="1" applyFont="1" applyAlignment="1">
      <alignment vertical="center" wrapText="1"/>
    </xf>
    <xf numFmtId="0" fontId="29" fillId="0" borderId="0" xfId="1" applyFont="1">
      <alignment vertical="center"/>
    </xf>
    <xf numFmtId="0" fontId="29" fillId="6" borderId="1" xfId="0" applyFont="1" applyFill="1" applyBorder="1" applyAlignment="1">
      <alignment vertical="center" wrapText="1"/>
    </xf>
    <xf numFmtId="0" fontId="2" fillId="4" borderId="1" xfId="0" applyFont="1" applyFill="1" applyBorder="1" applyAlignment="1">
      <alignment horizontal="center" vertical="center" wrapText="1"/>
    </xf>
    <xf numFmtId="0" fontId="15" fillId="0" borderId="7" xfId="1" applyFont="1" applyBorder="1">
      <alignment vertical="center"/>
    </xf>
    <xf numFmtId="0" fontId="4" fillId="0" borderId="0" xfId="0" applyFont="1" applyAlignment="1">
      <alignment horizontal="center" vertical="center" wrapText="1"/>
    </xf>
    <xf numFmtId="0" fontId="13" fillId="0" borderId="0" xfId="0" applyFont="1" applyAlignment="1">
      <alignment horizontal="center" vertical="center" wrapText="1"/>
    </xf>
    <xf numFmtId="0" fontId="9" fillId="0" borderId="0" xfId="1" applyAlignment="1">
      <alignment horizontal="center" vertical="center"/>
    </xf>
    <xf numFmtId="0" fontId="28" fillId="0" borderId="0" xfId="1" applyFont="1">
      <alignment vertical="center"/>
    </xf>
    <xf numFmtId="0" fontId="29" fillId="0" borderId="0" xfId="1" applyFont="1" applyAlignment="1">
      <alignment horizontal="center" vertical="center"/>
    </xf>
    <xf numFmtId="0" fontId="30" fillId="0" borderId="0" xfId="1" applyFont="1" applyAlignment="1">
      <alignment horizontal="center" vertical="center"/>
    </xf>
    <xf numFmtId="0" fontId="21" fillId="0" borderId="0" xfId="0" quotePrefix="1" applyFont="1" applyAlignment="1">
      <alignment horizontal="left"/>
    </xf>
    <xf numFmtId="0" fontId="28" fillId="0" borderId="0" xfId="0" applyFont="1" applyAlignment="1">
      <alignment horizontal="center" vertical="center"/>
    </xf>
    <xf numFmtId="0" fontId="13" fillId="0" borderId="0" xfId="0" applyFont="1" applyAlignment="1">
      <alignment horizontal="center" vertical="center"/>
    </xf>
    <xf numFmtId="0" fontId="13" fillId="0" borderId="0" xfId="0" applyFont="1" applyAlignment="1">
      <alignment horizontal="right" vertical="center"/>
    </xf>
    <xf numFmtId="0" fontId="2" fillId="2" borderId="1" xfId="0" applyFont="1" applyFill="1" applyBorder="1" applyAlignment="1">
      <alignment horizontal="center" vertical="center"/>
    </xf>
    <xf numFmtId="0" fontId="23" fillId="0" borderId="0" xfId="0" applyFont="1" applyAlignment="1">
      <alignment horizontal="left" vertical="top"/>
    </xf>
    <xf numFmtId="0" fontId="22" fillId="0" borderId="0" xfId="0" applyFont="1" applyAlignment="1">
      <alignment horizontal="left" vertical="top" wrapText="1"/>
    </xf>
    <xf numFmtId="0" fontId="22" fillId="0" borderId="0" xfId="0" applyFont="1" applyAlignment="1">
      <alignment horizontal="left" vertical="top"/>
    </xf>
    <xf numFmtId="0" fontId="22" fillId="3" borderId="1" xfId="0" applyFont="1" applyFill="1" applyBorder="1" applyAlignment="1">
      <alignment horizontal="left" vertical="top" wrapText="1"/>
    </xf>
    <xf numFmtId="0" fontId="3" fillId="0" borderId="4" xfId="0" applyFont="1" applyBorder="1" applyAlignment="1">
      <alignment vertical="center"/>
    </xf>
    <xf numFmtId="0" fontId="3" fillId="0" borderId="12" xfId="0" applyFont="1" applyBorder="1" applyAlignment="1">
      <alignment vertical="center" wrapText="1"/>
    </xf>
    <xf numFmtId="0" fontId="3" fillId="0" borderId="12" xfId="0" applyFont="1" applyBorder="1" applyAlignment="1">
      <alignment vertical="center"/>
    </xf>
    <xf numFmtId="0" fontId="22" fillId="3" borderId="0" xfId="0" applyFont="1" applyFill="1"/>
    <xf numFmtId="0" fontId="3" fillId="8" borderId="2" xfId="0" applyFont="1" applyFill="1" applyBorder="1" applyAlignment="1">
      <alignment horizontal="center" vertical="center" wrapText="1"/>
    </xf>
    <xf numFmtId="0" fontId="2" fillId="8" borderId="3"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2" fillId="2" borderId="9" xfId="1"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0" borderId="0" xfId="0" applyFont="1" applyAlignment="1">
      <alignment horizontal="right"/>
    </xf>
    <xf numFmtId="176" fontId="2" fillId="0" borderId="1" xfId="0" applyNumberFormat="1" applyFont="1" applyBorder="1" applyAlignment="1">
      <alignment horizontal="right" vertical="center" wrapText="1"/>
    </xf>
    <xf numFmtId="0" fontId="22" fillId="0" borderId="0" xfId="0" applyFont="1" applyAlignment="1">
      <alignment horizontal="left" vertical="center"/>
    </xf>
    <xf numFmtId="0" fontId="22" fillId="0" borderId="0" xfId="0" applyFont="1" applyAlignment="1">
      <alignment vertical="top"/>
    </xf>
    <xf numFmtId="0" fontId="3" fillId="0" borderId="1" xfId="0" applyFont="1" applyBorder="1" applyAlignment="1">
      <alignment horizontal="center" vertical="center" wrapText="1"/>
    </xf>
    <xf numFmtId="0" fontId="32" fillId="0" borderId="0" xfId="0" applyFont="1" applyAlignment="1">
      <alignment horizontal="right"/>
    </xf>
    <xf numFmtId="0" fontId="28" fillId="2" borderId="3" xfId="1" applyFont="1" applyFill="1" applyBorder="1" applyAlignment="1">
      <alignment horizontal="center" vertical="center" wrapText="1"/>
    </xf>
    <xf numFmtId="0" fontId="28" fillId="2" borderId="12" xfId="0" applyFont="1" applyFill="1" applyBorder="1" applyAlignment="1">
      <alignment horizontal="center" vertical="center" wrapText="1"/>
    </xf>
    <xf numFmtId="0" fontId="9" fillId="0" borderId="7" xfId="1" applyBorder="1">
      <alignment vertical="center"/>
    </xf>
    <xf numFmtId="0" fontId="29" fillId="0" borderId="13" xfId="1" applyFont="1" applyBorder="1">
      <alignment vertical="center"/>
    </xf>
    <xf numFmtId="0" fontId="30" fillId="0" borderId="13" xfId="1" applyFont="1" applyBorder="1" applyAlignment="1">
      <alignment horizontal="center" vertical="center"/>
    </xf>
    <xf numFmtId="0" fontId="34" fillId="0" borderId="0" xfId="1" applyFont="1">
      <alignment vertical="center"/>
    </xf>
    <xf numFmtId="0" fontId="28" fillId="4" borderId="1" xfId="1" applyFont="1" applyFill="1" applyBorder="1" applyAlignment="1">
      <alignment horizontal="center" vertical="center" wrapText="1"/>
    </xf>
    <xf numFmtId="0" fontId="28" fillId="2" borderId="1" xfId="0" applyFont="1" applyFill="1" applyBorder="1" applyAlignment="1">
      <alignment vertical="center" wrapText="1"/>
    </xf>
    <xf numFmtId="0" fontId="29" fillId="6" borderId="2" xfId="0" applyFont="1" applyFill="1" applyBorder="1" applyAlignment="1">
      <alignment vertical="center" wrapText="1"/>
    </xf>
    <xf numFmtId="0" fontId="15" fillId="0" borderId="0" xfId="1" applyFont="1" applyAlignment="1">
      <alignment horizontal="center" vertical="center"/>
    </xf>
    <xf numFmtId="0" fontId="15" fillId="0" borderId="3" xfId="1" applyFont="1" applyBorder="1">
      <alignment vertical="center"/>
    </xf>
    <xf numFmtId="0" fontId="13" fillId="0" borderId="3" xfId="0" applyFont="1" applyBorder="1" applyAlignment="1">
      <alignment vertical="center" wrapText="1"/>
    </xf>
    <xf numFmtId="0" fontId="30" fillId="0" borderId="1" xfId="1" applyFont="1" applyBorder="1">
      <alignment vertical="center"/>
    </xf>
    <xf numFmtId="0" fontId="15" fillId="0" borderId="2" xfId="1" applyFont="1" applyBorder="1">
      <alignment vertical="center"/>
    </xf>
    <xf numFmtId="0" fontId="28" fillId="2" borderId="1" xfId="0" applyFont="1" applyFill="1" applyBorder="1" applyAlignment="1">
      <alignment horizontal="center" vertical="center"/>
    </xf>
    <xf numFmtId="0" fontId="13" fillId="0" borderId="0" xfId="0" applyFont="1" applyAlignment="1">
      <alignment horizontal="right" vertical="center" wrapText="1"/>
    </xf>
    <xf numFmtId="0" fontId="28" fillId="0" borderId="1" xfId="0" applyFont="1" applyBorder="1" applyAlignment="1">
      <alignment vertical="center" wrapText="1"/>
    </xf>
    <xf numFmtId="0" fontId="28" fillId="0" borderId="0" xfId="0" applyFont="1" applyAlignment="1">
      <alignment vertical="center"/>
    </xf>
    <xf numFmtId="0" fontId="12" fillId="0" borderId="0" xfId="1" applyFont="1">
      <alignment vertical="center"/>
    </xf>
    <xf numFmtId="0" fontId="30" fillId="0" borderId="2" xfId="1" applyFont="1" applyBorder="1" applyAlignment="1">
      <alignment horizontal="center" vertical="center"/>
    </xf>
    <xf numFmtId="0" fontId="3" fillId="3" borderId="1" xfId="0" applyFont="1" applyFill="1" applyBorder="1" applyAlignment="1">
      <alignment vertical="center"/>
    </xf>
    <xf numFmtId="0" fontId="38" fillId="0" borderId="0" xfId="0" applyFont="1"/>
    <xf numFmtId="0" fontId="4" fillId="3" borderId="1" xfId="1" applyFont="1" applyFill="1" applyBorder="1" applyAlignment="1">
      <alignment horizontal="center" vertical="center" wrapText="1"/>
    </xf>
    <xf numFmtId="0" fontId="4" fillId="3" borderId="1" xfId="0" applyFont="1" applyFill="1" applyBorder="1" applyAlignment="1">
      <alignment horizontal="center" vertical="center" wrapText="1"/>
    </xf>
    <xf numFmtId="0" fontId="13" fillId="0" borderId="1" xfId="0" applyFont="1" applyBorder="1" applyAlignment="1">
      <alignment horizontal="right" vertical="center" wrapText="1"/>
    </xf>
    <xf numFmtId="0" fontId="29" fillId="0" borderId="7" xfId="0" applyFont="1" applyBorder="1" applyAlignment="1">
      <alignment vertical="center" wrapText="1"/>
    </xf>
    <xf numFmtId="0" fontId="29" fillId="0" borderId="3" xfId="0" applyFont="1" applyBorder="1" applyAlignment="1">
      <alignment vertical="center" wrapText="1"/>
    </xf>
    <xf numFmtId="0" fontId="13" fillId="0" borderId="2" xfId="0" applyFont="1" applyBorder="1" applyAlignment="1">
      <alignment horizontal="right" vertical="center" wrapText="1"/>
    </xf>
    <xf numFmtId="0" fontId="29" fillId="0" borderId="1" xfId="0" applyFont="1" applyBorder="1" applyAlignment="1">
      <alignment vertical="center" wrapText="1"/>
    </xf>
    <xf numFmtId="0" fontId="29" fillId="0" borderId="2" xfId="0" applyFont="1" applyBorder="1" applyAlignment="1">
      <alignment vertical="center" wrapText="1"/>
    </xf>
    <xf numFmtId="0" fontId="29" fillId="3" borderId="2" xfId="0" applyFont="1" applyFill="1" applyBorder="1" applyAlignment="1">
      <alignment vertical="center" wrapText="1"/>
    </xf>
    <xf numFmtId="0" fontId="4" fillId="3" borderId="7" xfId="0" applyFont="1" applyFill="1" applyBorder="1" applyAlignment="1">
      <alignment horizontal="center" vertical="center" wrapText="1"/>
    </xf>
    <xf numFmtId="0" fontId="29" fillId="3" borderId="3" xfId="0" applyFont="1" applyFill="1" applyBorder="1" applyAlignment="1">
      <alignment vertical="center" wrapText="1"/>
    </xf>
    <xf numFmtId="0" fontId="13" fillId="0" borderId="1" xfId="1" applyFont="1" applyBorder="1" applyAlignment="1">
      <alignment vertical="center" wrapText="1"/>
    </xf>
    <xf numFmtId="0" fontId="13" fillId="0" borderId="1" xfId="1" applyFont="1" applyBorder="1" applyAlignment="1">
      <alignment horizontal="center" vertical="center" wrapText="1"/>
    </xf>
    <xf numFmtId="14" fontId="13" fillId="0" borderId="1" xfId="0" applyNumberFormat="1" applyFont="1" applyBorder="1" applyAlignment="1">
      <alignment horizontal="justify" vertical="center"/>
    </xf>
    <xf numFmtId="0" fontId="2" fillId="2" borderId="5" xfId="0" applyFont="1" applyFill="1" applyBorder="1" applyAlignment="1">
      <alignment horizontal="center" vertical="center" wrapText="1"/>
    </xf>
    <xf numFmtId="0" fontId="4" fillId="0" borderId="1" xfId="0" applyFont="1" applyBorder="1" applyAlignment="1">
      <alignment horizontal="center" vertical="center" shrinkToFit="1"/>
    </xf>
    <xf numFmtId="0" fontId="4" fillId="9" borderId="1" xfId="0" applyFont="1" applyFill="1" applyBorder="1" applyAlignment="1">
      <alignment horizontal="right" vertical="center" wrapText="1"/>
    </xf>
    <xf numFmtId="0" fontId="22" fillId="9" borderId="0" xfId="0" applyFont="1" applyFill="1" applyAlignment="1">
      <alignment horizontal="left" vertical="top"/>
    </xf>
    <xf numFmtId="0" fontId="39" fillId="0" borderId="0" xfId="0" applyFont="1"/>
    <xf numFmtId="0" fontId="12" fillId="0" borderId="0" xfId="1" applyFont="1" applyAlignment="1">
      <alignment horizontal="left" vertical="center"/>
    </xf>
    <xf numFmtId="0" fontId="12" fillId="0" borderId="0" xfId="1" applyFont="1" applyAlignment="1">
      <alignment vertical="top" wrapText="1"/>
    </xf>
    <xf numFmtId="0" fontId="26" fillId="5" borderId="1" xfId="0" applyFont="1" applyFill="1" applyBorder="1" applyAlignment="1">
      <alignment horizontal="justify" vertical="center" wrapText="1"/>
    </xf>
    <xf numFmtId="57" fontId="40" fillId="0" borderId="1" xfId="0" applyNumberFormat="1" applyFont="1" applyBorder="1" applyAlignment="1">
      <alignment horizontal="center" vertical="center" wrapText="1"/>
    </xf>
    <xf numFmtId="176" fontId="40" fillId="0" borderId="1" xfId="0" applyNumberFormat="1" applyFont="1" applyBorder="1" applyAlignment="1">
      <alignment horizontal="right" vertical="center" wrapText="1"/>
    </xf>
    <xf numFmtId="0" fontId="2" fillId="10" borderId="1"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3" fillId="10" borderId="2"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26" fillId="4" borderId="4" xfId="0" applyFont="1" applyFill="1" applyBorder="1" applyAlignment="1">
      <alignment horizontal="center" vertical="center" wrapText="1"/>
    </xf>
    <xf numFmtId="0" fontId="2" fillId="5" borderId="4" xfId="0" applyFont="1" applyFill="1" applyBorder="1" applyAlignment="1">
      <alignment horizontal="center" vertical="center" wrapText="1"/>
    </xf>
    <xf numFmtId="14" fontId="23" fillId="10" borderId="1" xfId="0" applyNumberFormat="1" applyFont="1" applyFill="1" applyBorder="1" applyAlignment="1">
      <alignment vertical="center" shrinkToFit="1"/>
    </xf>
    <xf numFmtId="0" fontId="18" fillId="10" borderId="1" xfId="0" applyFont="1" applyFill="1" applyBorder="1" applyAlignment="1">
      <alignment horizontal="right" vertical="center" wrapText="1"/>
    </xf>
    <xf numFmtId="0" fontId="23" fillId="10" borderId="0" xfId="0" applyFont="1" applyFill="1" applyAlignment="1">
      <alignment horizontal="left" vertical="top"/>
    </xf>
    <xf numFmtId="0" fontId="16" fillId="10" borderId="1" xfId="0" applyFont="1" applyFill="1" applyBorder="1"/>
    <xf numFmtId="0" fontId="16" fillId="10" borderId="1" xfId="0" applyFont="1" applyFill="1" applyBorder="1" applyAlignment="1">
      <alignment horizontal="center"/>
    </xf>
    <xf numFmtId="0" fontId="2" fillId="10" borderId="0" xfId="0" applyFont="1" applyFill="1" applyAlignment="1">
      <alignment horizontal="center" vertical="center" wrapText="1"/>
    </xf>
    <xf numFmtId="0" fontId="2" fillId="10" borderId="12"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41" fillId="0" borderId="1" xfId="0" applyFont="1" applyBorder="1" applyAlignment="1">
      <alignment horizontal="justify" vertical="center" wrapText="1"/>
    </xf>
    <xf numFmtId="0" fontId="41" fillId="0" borderId="1" xfId="0" applyFont="1" applyBorder="1" applyAlignment="1">
      <alignment horizontal="center" vertical="center" wrapText="1"/>
    </xf>
    <xf numFmtId="0" fontId="41" fillId="9" borderId="1" xfId="0" applyFont="1" applyFill="1" applyBorder="1" applyAlignment="1">
      <alignment horizontal="right" vertical="center" wrapText="1"/>
    </xf>
    <xf numFmtId="0" fontId="41" fillId="0" borderId="1" xfId="0" applyFont="1" applyBorder="1" applyAlignment="1">
      <alignment horizontal="center" vertical="center" shrinkToFit="1"/>
    </xf>
    <xf numFmtId="0" fontId="41" fillId="3" borderId="1" xfId="0" applyFont="1" applyFill="1" applyBorder="1" applyAlignment="1">
      <alignment horizontal="right" vertical="center" wrapText="1"/>
    </xf>
    <xf numFmtId="0" fontId="41" fillId="0" borderId="1" xfId="0" applyFont="1" applyBorder="1" applyAlignment="1">
      <alignment horizontal="right" vertical="center" wrapText="1"/>
    </xf>
    <xf numFmtId="0" fontId="43" fillId="0" borderId="1" xfId="0" applyFont="1" applyBorder="1" applyAlignment="1">
      <alignment horizontal="center"/>
    </xf>
    <xf numFmtId="0" fontId="3" fillId="5" borderId="1" xfId="0" applyFont="1" applyFill="1" applyBorder="1"/>
    <xf numFmtId="0" fontId="2" fillId="5" borderId="2" xfId="0" applyFont="1" applyFill="1" applyBorder="1" applyAlignment="1">
      <alignment vertical="center" wrapText="1"/>
    </xf>
    <xf numFmtId="0" fontId="2" fillId="5" borderId="1" xfId="0" applyFont="1" applyFill="1" applyBorder="1" applyAlignment="1">
      <alignment vertical="center" wrapText="1"/>
    </xf>
    <xf numFmtId="57" fontId="41" fillId="0" borderId="1" xfId="0" applyNumberFormat="1" applyFont="1" applyBorder="1" applyAlignment="1">
      <alignment horizontal="center" vertical="center" wrapText="1"/>
    </xf>
    <xf numFmtId="176" fontId="41" fillId="3" borderId="1" xfId="0" applyNumberFormat="1" applyFont="1" applyFill="1" applyBorder="1" applyAlignment="1">
      <alignment horizontal="right" vertical="center" wrapText="1"/>
    </xf>
    <xf numFmtId="176" fontId="41" fillId="0" borderId="1" xfId="0" applyNumberFormat="1" applyFont="1" applyBorder="1" applyAlignment="1">
      <alignment horizontal="justify" vertical="center" wrapText="1"/>
    </xf>
    <xf numFmtId="176" fontId="41" fillId="3" borderId="1" xfId="0" applyNumberFormat="1" applyFont="1" applyFill="1" applyBorder="1" applyAlignment="1">
      <alignment horizontal="center" vertical="center" wrapText="1"/>
    </xf>
    <xf numFmtId="176" fontId="41" fillId="3" borderId="14" xfId="0" applyNumberFormat="1" applyFont="1" applyFill="1" applyBorder="1" applyAlignment="1">
      <alignment horizontal="right" vertical="center" wrapText="1"/>
    </xf>
    <xf numFmtId="176" fontId="41" fillId="0" borderId="3" xfId="0" applyNumberFormat="1" applyFont="1" applyBorder="1" applyAlignment="1">
      <alignment horizontal="right" vertical="center" wrapText="1"/>
    </xf>
    <xf numFmtId="0" fontId="19" fillId="0" borderId="0" xfId="0" applyFont="1"/>
    <xf numFmtId="0" fontId="47" fillId="0" borderId="0" xfId="0" applyFont="1" applyAlignment="1">
      <alignment vertical="center"/>
    </xf>
    <xf numFmtId="0" fontId="19" fillId="0" borderId="0" xfId="0" applyFont="1" applyAlignment="1">
      <alignment vertical="top" wrapText="1"/>
    </xf>
    <xf numFmtId="0" fontId="19" fillId="0" borderId="0" xfId="0" applyFont="1" applyAlignment="1">
      <alignment vertical="center"/>
    </xf>
    <xf numFmtId="0" fontId="19" fillId="0" borderId="0" xfId="0" applyFont="1" applyAlignment="1">
      <alignment horizontal="left" vertical="top" wrapText="1"/>
    </xf>
    <xf numFmtId="0" fontId="22" fillId="4" borderId="0" xfId="0" applyFont="1" applyFill="1"/>
    <xf numFmtId="0" fontId="52" fillId="4" borderId="0" xfId="0" applyFont="1" applyFill="1"/>
    <xf numFmtId="0" fontId="50" fillId="0" borderId="0" xfId="0" applyFont="1" applyAlignment="1">
      <alignment horizontal="left" vertical="top" wrapText="1"/>
    </xf>
    <xf numFmtId="0" fontId="19" fillId="0" borderId="0" xfId="0" applyFont="1" applyAlignment="1">
      <alignment vertical="top"/>
    </xf>
    <xf numFmtId="14" fontId="13" fillId="0" borderId="1" xfId="0" applyNumberFormat="1" applyFont="1" applyBorder="1" applyAlignment="1">
      <alignment horizontal="left" vertical="center" wrapText="1"/>
    </xf>
    <xf numFmtId="0" fontId="3" fillId="4" borderId="1" xfId="0" applyFont="1" applyFill="1" applyBorder="1" applyAlignment="1">
      <alignment horizontal="center" shrinkToFit="1"/>
    </xf>
    <xf numFmtId="0" fontId="44" fillId="0" borderId="0" xfId="0" applyFont="1" applyAlignment="1">
      <alignment horizontal="right" vertical="top"/>
    </xf>
    <xf numFmtId="0" fontId="44" fillId="0" borderId="0" xfId="0" applyFont="1" applyAlignment="1">
      <alignment vertical="top"/>
    </xf>
    <xf numFmtId="0" fontId="45" fillId="0" borderId="0" xfId="0" applyFont="1" applyAlignment="1">
      <alignment horizontal="right" vertical="top"/>
    </xf>
    <xf numFmtId="0" fontId="0" fillId="0" borderId="0" xfId="0" applyAlignment="1">
      <alignment vertical="top"/>
    </xf>
    <xf numFmtId="0" fontId="54" fillId="0" borderId="0" xfId="0" applyFont="1" applyAlignment="1">
      <alignment horizontal="center" vertical="top" shrinkToFit="1"/>
    </xf>
    <xf numFmtId="0" fontId="45" fillId="0" borderId="0" xfId="0" applyFont="1"/>
    <xf numFmtId="0" fontId="45" fillId="0" borderId="0" xfId="0" applyFont="1" applyAlignment="1">
      <alignment horizontal="center" vertical="center"/>
    </xf>
    <xf numFmtId="0" fontId="45" fillId="0" borderId="0" xfId="0" applyFont="1" applyAlignment="1">
      <alignment horizontal="center" vertical="center" wrapText="1"/>
    </xf>
    <xf numFmtId="0" fontId="2" fillId="8" borderId="14" xfId="0" applyFont="1" applyFill="1" applyBorder="1" applyAlignment="1">
      <alignment horizontal="left" vertical="center"/>
    </xf>
    <xf numFmtId="0" fontId="2" fillId="2" borderId="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4" fillId="0" borderId="0" xfId="1" applyFont="1" applyAlignment="1">
      <alignment horizontal="left" vertical="center" wrapText="1"/>
    </xf>
    <xf numFmtId="0" fontId="28" fillId="2" borderId="9" xfId="1" applyFont="1" applyFill="1" applyBorder="1" applyAlignment="1">
      <alignment horizontal="center" vertical="center" wrapText="1"/>
    </xf>
    <xf numFmtId="0" fontId="28" fillId="2" borderId="4" xfId="1" applyFont="1" applyFill="1" applyBorder="1" applyAlignment="1">
      <alignment horizontal="center" vertical="center" wrapText="1"/>
    </xf>
    <xf numFmtId="0" fontId="28" fillId="2" borderId="10" xfId="0" applyFont="1" applyFill="1" applyBorder="1" applyAlignment="1">
      <alignment horizontal="center" vertical="center" wrapText="1"/>
    </xf>
    <xf numFmtId="0" fontId="28" fillId="2" borderId="4" xfId="0" applyFont="1" applyFill="1" applyBorder="1" applyAlignment="1">
      <alignment horizontal="center" vertical="center" wrapText="1"/>
    </xf>
    <xf numFmtId="0" fontId="28" fillId="2" borderId="2"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3" xfId="0" applyFont="1" applyFill="1" applyBorder="1" applyAlignment="1">
      <alignment horizontal="center" vertical="center"/>
    </xf>
    <xf numFmtId="0" fontId="4" fillId="3" borderId="2" xfId="1" applyFont="1" applyFill="1" applyBorder="1" applyAlignment="1">
      <alignment horizontal="center" vertical="center"/>
    </xf>
    <xf numFmtId="0" fontId="4" fillId="3" borderId="7" xfId="1" applyFont="1" applyFill="1" applyBorder="1" applyAlignment="1">
      <alignment horizontal="center" vertical="center"/>
    </xf>
    <xf numFmtId="0" fontId="4" fillId="3" borderId="3" xfId="1" applyFont="1" applyFill="1" applyBorder="1" applyAlignment="1">
      <alignment horizontal="center" vertical="center"/>
    </xf>
    <xf numFmtId="0" fontId="4" fillId="3" borderId="2" xfId="1" applyFont="1" applyFill="1" applyBorder="1" applyAlignment="1">
      <alignment horizontal="right" vertical="center" wrapText="1"/>
    </xf>
    <xf numFmtId="0" fontId="4" fillId="3" borderId="3" xfId="1" applyFont="1" applyFill="1" applyBorder="1" applyAlignment="1">
      <alignment horizontal="right" vertical="center" wrapText="1"/>
    </xf>
    <xf numFmtId="0" fontId="28" fillId="2" borderId="17" xfId="0" applyFont="1" applyFill="1" applyBorder="1" applyAlignment="1">
      <alignment horizontal="center" vertical="center" wrapText="1"/>
    </xf>
    <xf numFmtId="0" fontId="28" fillId="2" borderId="13" xfId="0" applyFont="1" applyFill="1" applyBorder="1" applyAlignment="1">
      <alignment horizontal="center" vertical="center" wrapText="1"/>
    </xf>
    <xf numFmtId="0" fontId="28" fillId="2" borderId="0" xfId="0" applyFont="1" applyFill="1" applyAlignment="1">
      <alignment horizontal="center" vertical="center" wrapText="1"/>
    </xf>
    <xf numFmtId="0" fontId="28" fillId="2" borderId="5" xfId="0" applyFont="1" applyFill="1" applyBorder="1" applyAlignment="1">
      <alignment horizontal="center" vertical="center" wrapText="1"/>
    </xf>
    <xf numFmtId="0" fontId="28" fillId="2" borderId="12" xfId="0" applyFont="1" applyFill="1" applyBorder="1" applyAlignment="1">
      <alignment horizontal="center" vertical="center" wrapText="1"/>
    </xf>
    <xf numFmtId="0" fontId="29" fillId="6" borderId="1" xfId="0" applyFont="1" applyFill="1" applyBorder="1" applyAlignment="1">
      <alignment horizontal="left" vertical="center" wrapText="1"/>
    </xf>
    <xf numFmtId="0" fontId="28" fillId="0" borderId="1" xfId="0" applyFont="1" applyBorder="1" applyAlignment="1">
      <alignment horizontal="left" vertical="center" wrapText="1"/>
    </xf>
    <xf numFmtId="0" fontId="28" fillId="2" borderId="1" xfId="1" applyFont="1" applyFill="1" applyBorder="1" applyAlignment="1">
      <alignment horizontal="center" vertical="center"/>
    </xf>
    <xf numFmtId="0" fontId="28" fillId="2" borderId="1" xfId="1" applyFont="1" applyFill="1" applyBorder="1" applyAlignment="1">
      <alignment horizontal="center" vertical="center" wrapText="1"/>
    </xf>
    <xf numFmtId="0" fontId="28" fillId="0" borderId="1" xfId="1" applyFont="1" applyBorder="1" applyAlignment="1">
      <alignment horizontal="center" vertical="center" wrapText="1"/>
    </xf>
    <xf numFmtId="0" fontId="28" fillId="2" borderId="1" xfId="0" applyFont="1" applyFill="1" applyBorder="1" applyAlignment="1">
      <alignment horizontal="center" vertical="center" wrapText="1"/>
    </xf>
    <xf numFmtId="0" fontId="28" fillId="2" borderId="1" xfId="0" applyFont="1" applyFill="1" applyBorder="1" applyAlignment="1">
      <alignment horizontal="center" vertical="center"/>
    </xf>
    <xf numFmtId="0" fontId="30" fillId="0" borderId="1" xfId="1" applyFont="1" applyBorder="1" applyAlignment="1">
      <alignment horizontal="left" vertical="center" wrapText="1"/>
    </xf>
    <xf numFmtId="0" fontId="15" fillId="0" borderId="1" xfId="1" applyFont="1" applyBorder="1" applyAlignment="1">
      <alignment horizontal="left" vertical="center" wrapText="1"/>
    </xf>
    <xf numFmtId="0" fontId="28" fillId="2" borderId="2" xfId="0" applyFont="1" applyFill="1" applyBorder="1" applyAlignment="1">
      <alignment horizontal="center" vertical="center" wrapText="1"/>
    </xf>
    <xf numFmtId="0" fontId="28" fillId="2" borderId="3" xfId="0" applyFont="1" applyFill="1" applyBorder="1" applyAlignment="1">
      <alignment horizontal="center" vertical="center" wrapText="1"/>
    </xf>
    <xf numFmtId="0" fontId="28" fillId="0" borderId="2" xfId="0" applyFont="1" applyBorder="1" applyAlignment="1">
      <alignment horizontal="left" vertical="center" wrapText="1"/>
    </xf>
    <xf numFmtId="0" fontId="28" fillId="0" borderId="7" xfId="0" applyFont="1" applyBorder="1" applyAlignment="1">
      <alignment horizontal="left" vertical="center" wrapText="1"/>
    </xf>
    <xf numFmtId="0" fontId="28" fillId="0" borderId="3" xfId="0" applyFont="1" applyBorder="1" applyAlignment="1">
      <alignment horizontal="left" vertical="center" wrapText="1"/>
    </xf>
    <xf numFmtId="0" fontId="4" fillId="3" borderId="2"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29" fillId="2" borderId="1" xfId="0" applyFont="1" applyFill="1" applyBorder="1" applyAlignment="1">
      <alignment horizontal="center" vertical="center" wrapText="1"/>
    </xf>
    <xf numFmtId="0" fontId="28" fillId="2" borderId="1" xfId="0" applyFont="1" applyFill="1" applyBorder="1" applyAlignment="1">
      <alignment horizontal="left" vertical="center" wrapText="1"/>
    </xf>
    <xf numFmtId="0" fontId="30" fillId="0" borderId="2" xfId="1" applyFont="1" applyBorder="1" applyAlignment="1">
      <alignment horizontal="left" vertical="center" wrapText="1"/>
    </xf>
    <xf numFmtId="0" fontId="30" fillId="0" borderId="7" xfId="1" applyFont="1" applyBorder="1" applyAlignment="1">
      <alignment horizontal="left" vertical="center" wrapText="1"/>
    </xf>
    <xf numFmtId="0" fontId="30" fillId="0" borderId="3" xfId="1" applyFont="1" applyBorder="1" applyAlignment="1">
      <alignment horizontal="left"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30" fillId="0" borderId="2" xfId="1" applyFont="1" applyBorder="1" applyAlignment="1">
      <alignment horizontal="left" vertical="center"/>
    </xf>
    <xf numFmtId="0" fontId="30" fillId="0" borderId="7" xfId="1" applyFont="1" applyBorder="1" applyAlignment="1">
      <alignment horizontal="left" vertical="center"/>
    </xf>
    <xf numFmtId="0" fontId="30" fillId="0" borderId="3" xfId="1" applyFont="1" applyBorder="1" applyAlignment="1">
      <alignment horizontal="left" vertical="center"/>
    </xf>
    <xf numFmtId="0" fontId="30" fillId="0" borderId="0" xfId="1" applyFont="1" applyAlignment="1">
      <alignment horizontal="center" vertical="center"/>
    </xf>
    <xf numFmtId="0" fontId="30" fillId="0" borderId="0" xfId="1" applyFont="1" applyAlignment="1">
      <alignment horizontal="center" vertical="center" wrapText="1"/>
    </xf>
    <xf numFmtId="0" fontId="28" fillId="0" borderId="0" xfId="0" applyFont="1" applyAlignment="1">
      <alignment horizontal="center" vertical="center" wrapText="1"/>
    </xf>
    <xf numFmtId="0" fontId="28" fillId="0" borderId="12" xfId="1" applyFont="1" applyBorder="1" applyAlignment="1">
      <alignment horizontal="left" vertical="center" wrapText="1"/>
    </xf>
    <xf numFmtId="0" fontId="28" fillId="0" borderId="0" xfId="1" applyFont="1" applyAlignment="1">
      <alignment horizontal="left" vertical="center" wrapText="1"/>
    </xf>
    <xf numFmtId="0" fontId="28" fillId="2" borderId="10" xfId="1" applyFont="1" applyFill="1" applyBorder="1" applyAlignment="1">
      <alignment horizontal="center" vertical="center" wrapText="1"/>
    </xf>
    <xf numFmtId="0" fontId="28" fillId="2" borderId="13" xfId="1" applyFont="1" applyFill="1" applyBorder="1" applyAlignment="1">
      <alignment horizontal="center" vertical="center" wrapText="1"/>
    </xf>
    <xf numFmtId="0" fontId="28" fillId="2" borderId="5" xfId="1" applyFont="1" applyFill="1" applyBorder="1" applyAlignment="1">
      <alignment horizontal="center" vertical="center" wrapText="1"/>
    </xf>
    <xf numFmtId="0" fontId="15" fillId="0" borderId="7" xfId="1" applyFont="1" applyBorder="1" applyAlignment="1">
      <alignment horizontal="center" vertical="center"/>
    </xf>
    <xf numFmtId="0" fontId="15" fillId="0" borderId="3" xfId="1" applyFont="1" applyBorder="1" applyAlignment="1">
      <alignment horizontal="center" vertical="center"/>
    </xf>
    <xf numFmtId="0" fontId="29" fillId="0" borderId="0" xfId="1" applyFont="1" applyAlignment="1">
      <alignment horizontal="center" vertical="center" wrapText="1"/>
    </xf>
    <xf numFmtId="0" fontId="29" fillId="0" borderId="0" xfId="1" applyFont="1" applyAlignment="1">
      <alignment horizontal="center" vertical="center"/>
    </xf>
    <xf numFmtId="0" fontId="28" fillId="4" borderId="18" xfId="0" applyFont="1" applyFill="1" applyBorder="1" applyAlignment="1">
      <alignment horizontal="center" vertical="center" wrapText="1"/>
    </xf>
    <xf numFmtId="0" fontId="4" fillId="3" borderId="19" xfId="1"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4" fillId="3" borderId="1" xfId="1" applyFont="1" applyFill="1" applyBorder="1" applyAlignment="1">
      <alignment horizontal="center" vertical="center" wrapText="1"/>
    </xf>
    <xf numFmtId="0" fontId="4" fillId="3" borderId="2" xfId="1" applyFont="1" applyFill="1" applyBorder="1" applyAlignment="1">
      <alignment horizontal="center" vertical="center" wrapText="1"/>
    </xf>
    <xf numFmtId="0" fontId="12" fillId="0" borderId="0" xfId="1" applyFont="1" applyAlignment="1">
      <alignment horizontal="left" vertical="top" wrapText="1"/>
    </xf>
    <xf numFmtId="0" fontId="28" fillId="2" borderId="9" xfId="0" applyFont="1" applyFill="1" applyBorder="1" applyAlignment="1">
      <alignment horizontal="center" vertical="center" wrapText="1"/>
    </xf>
    <xf numFmtId="0" fontId="28" fillId="2" borderId="8" xfId="0" applyFont="1" applyFill="1" applyBorder="1" applyAlignment="1">
      <alignment horizontal="center" vertical="center" wrapText="1"/>
    </xf>
    <xf numFmtId="0" fontId="29" fillId="4" borderId="9" xfId="1" applyFont="1" applyFill="1" applyBorder="1" applyAlignment="1">
      <alignment horizontal="center" vertical="center" wrapText="1"/>
    </xf>
    <xf numFmtId="0" fontId="29" fillId="4" borderId="8" xfId="1" applyFont="1" applyFill="1" applyBorder="1" applyAlignment="1">
      <alignment horizontal="center" vertical="center" wrapText="1"/>
    </xf>
    <xf numFmtId="0" fontId="29" fillId="4" borderId="4" xfId="1" applyFont="1" applyFill="1" applyBorder="1" applyAlignment="1">
      <alignment horizontal="center" vertical="center" wrapText="1"/>
    </xf>
    <xf numFmtId="0" fontId="28" fillId="4" borderId="2" xfId="1" applyFont="1" applyFill="1" applyBorder="1" applyAlignment="1">
      <alignment horizontal="center" vertical="center" wrapText="1"/>
    </xf>
    <xf numFmtId="0" fontId="28" fillId="4" borderId="3" xfId="1" applyFont="1" applyFill="1" applyBorder="1" applyAlignment="1">
      <alignment horizontal="center" vertical="center" wrapText="1"/>
    </xf>
    <xf numFmtId="0" fontId="13" fillId="0" borderId="2" xfId="1" applyFont="1" applyBorder="1" applyAlignment="1">
      <alignment horizontal="center" vertical="center"/>
    </xf>
    <xf numFmtId="0" fontId="13" fillId="0" borderId="7" xfId="1" applyFont="1" applyBorder="1" applyAlignment="1">
      <alignment horizontal="center" vertical="center"/>
    </xf>
    <xf numFmtId="0" fontId="13" fillId="0" borderId="3" xfId="1" applyFont="1" applyBorder="1" applyAlignment="1">
      <alignment horizontal="center" vertical="center"/>
    </xf>
    <xf numFmtId="0" fontId="28" fillId="2" borderId="17" xfId="1" applyFont="1" applyFill="1" applyBorder="1" applyAlignment="1">
      <alignment horizontal="center" vertical="center" wrapText="1"/>
    </xf>
    <xf numFmtId="0" fontId="28" fillId="2" borderId="11" xfId="1" applyFont="1" applyFill="1" applyBorder="1" applyAlignment="1">
      <alignment horizontal="center" vertical="center" wrapText="1"/>
    </xf>
    <xf numFmtId="0" fontId="28" fillId="2" borderId="12" xfId="1" applyFont="1" applyFill="1" applyBorder="1" applyAlignment="1">
      <alignment horizontal="center" vertical="center" wrapText="1"/>
    </xf>
    <xf numFmtId="0" fontId="28" fillId="2" borderId="6" xfId="1" applyFont="1" applyFill="1" applyBorder="1" applyAlignment="1">
      <alignment horizontal="center" vertical="center" wrapText="1"/>
    </xf>
    <xf numFmtId="0" fontId="50" fillId="0" borderId="5" xfId="0" applyFont="1" applyBorder="1" applyAlignment="1">
      <alignment horizontal="left" vertical="top" wrapText="1"/>
    </xf>
    <xf numFmtId="0" fontId="50" fillId="0" borderId="12" xfId="0" applyFont="1" applyBorder="1" applyAlignment="1">
      <alignment horizontal="left" vertical="top"/>
    </xf>
    <xf numFmtId="0" fontId="50" fillId="0" borderId="6" xfId="0" applyFont="1" applyBorder="1" applyAlignment="1">
      <alignment horizontal="left" vertical="top"/>
    </xf>
    <xf numFmtId="0" fontId="51" fillId="0" borderId="10" xfId="0" applyFont="1" applyBorder="1" applyAlignment="1">
      <alignment horizontal="left"/>
    </xf>
    <xf numFmtId="0" fontId="51" fillId="0" borderId="17" xfId="0" applyFont="1" applyBorder="1" applyAlignment="1">
      <alignment horizontal="left"/>
    </xf>
    <xf numFmtId="0" fontId="51" fillId="0" borderId="11" xfId="0" applyFont="1" applyBorder="1" applyAlignment="1">
      <alignment horizontal="left"/>
    </xf>
    <xf numFmtId="0" fontId="51" fillId="0" borderId="13" xfId="0" applyFont="1" applyBorder="1" applyAlignment="1">
      <alignment horizontal="left"/>
    </xf>
    <xf numFmtId="0" fontId="51" fillId="0" borderId="0" xfId="0" applyFont="1" applyAlignment="1">
      <alignment horizontal="left"/>
    </xf>
    <xf numFmtId="0" fontId="51" fillId="0" borderId="15" xfId="0" applyFont="1" applyBorder="1" applyAlignment="1">
      <alignment horizontal="left"/>
    </xf>
    <xf numFmtId="0" fontId="50" fillId="0" borderId="12" xfId="0" applyFont="1" applyBorder="1" applyAlignment="1">
      <alignment horizontal="left" vertical="top" wrapText="1"/>
    </xf>
    <xf numFmtId="0" fontId="50" fillId="0" borderId="6" xfId="0" applyFont="1" applyBorder="1" applyAlignment="1">
      <alignment horizontal="left" vertical="top" wrapText="1"/>
    </xf>
    <xf numFmtId="0" fontId="19" fillId="0" borderId="5" xfId="0" applyFont="1" applyBorder="1" applyAlignment="1">
      <alignment horizontal="left" vertical="top" wrapText="1"/>
    </xf>
    <xf numFmtId="0" fontId="19" fillId="0" borderId="12" xfId="0" applyFont="1" applyBorder="1" applyAlignment="1">
      <alignment horizontal="left" vertical="top" wrapText="1"/>
    </xf>
    <xf numFmtId="0" fontId="19" fillId="0" borderId="6" xfId="0" applyFont="1" applyBorder="1" applyAlignment="1">
      <alignment horizontal="left" vertical="top" wrapText="1"/>
    </xf>
    <xf numFmtId="0" fontId="19" fillId="0" borderId="20" xfId="0" applyFont="1" applyBorder="1" applyAlignment="1">
      <alignment horizontal="left" vertical="top" wrapText="1"/>
    </xf>
    <xf numFmtId="0" fontId="19" fillId="0" borderId="21" xfId="0" applyFont="1" applyBorder="1" applyAlignment="1">
      <alignment horizontal="left" vertical="top" wrapText="1"/>
    </xf>
    <xf numFmtId="0" fontId="19" fillId="0" borderId="22" xfId="0" applyFont="1" applyBorder="1" applyAlignment="1">
      <alignment horizontal="left" vertical="top" wrapText="1"/>
    </xf>
    <xf numFmtId="0" fontId="19" fillId="0" borderId="2" xfId="0" applyFont="1" applyBorder="1" applyAlignment="1">
      <alignment horizontal="left" vertical="top" wrapText="1"/>
    </xf>
    <xf numFmtId="0" fontId="19" fillId="0" borderId="7" xfId="0" applyFont="1" applyBorder="1" applyAlignment="1">
      <alignment horizontal="left" vertical="top"/>
    </xf>
    <xf numFmtId="0" fontId="19" fillId="0" borderId="3" xfId="0" applyFont="1" applyBorder="1" applyAlignment="1">
      <alignment horizontal="left" vertical="top"/>
    </xf>
    <xf numFmtId="0" fontId="46" fillId="0" borderId="0" xfId="0" applyFont="1" applyAlignment="1">
      <alignment horizontal="left" vertical="center" wrapText="1"/>
    </xf>
    <xf numFmtId="0" fontId="45" fillId="0" borderId="15" xfId="0" applyFont="1" applyBorder="1" applyAlignment="1">
      <alignment horizontal="center" wrapText="1"/>
    </xf>
    <xf numFmtId="0" fontId="2" fillId="10" borderId="2" xfId="0" applyFont="1" applyFill="1" applyBorder="1" applyAlignment="1">
      <alignment horizontal="center" vertical="center" wrapText="1"/>
    </xf>
    <xf numFmtId="0" fontId="2" fillId="10" borderId="7" xfId="0" applyFont="1" applyFill="1" applyBorder="1" applyAlignment="1">
      <alignment horizontal="center" vertical="center" wrapText="1"/>
    </xf>
    <xf numFmtId="0" fontId="2" fillId="10" borderId="3"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26" fillId="5" borderId="9" xfId="0" applyFont="1" applyFill="1" applyBorder="1" applyAlignment="1">
      <alignment horizontal="center" vertical="center" wrapText="1"/>
    </xf>
    <xf numFmtId="0" fontId="26" fillId="5" borderId="4"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4" xfId="0"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31" fillId="0" borderId="12" xfId="1" applyFont="1" applyBorder="1" applyAlignment="1">
      <alignment horizontal="left" vertical="center" wrapText="1"/>
    </xf>
    <xf numFmtId="0" fontId="31" fillId="0" borderId="0" xfId="1" applyFont="1" applyAlignment="1">
      <alignment horizontal="left" vertical="center" wrapText="1"/>
    </xf>
    <xf numFmtId="0" fontId="2" fillId="4" borderId="1" xfId="0" applyFont="1" applyFill="1" applyBorder="1" applyAlignment="1">
      <alignment horizontal="center" vertical="center" wrapText="1"/>
    </xf>
    <xf numFmtId="0" fontId="4" fillId="3" borderId="3" xfId="1" applyFont="1" applyFill="1" applyBorder="1" applyAlignment="1">
      <alignment horizontal="center" vertical="center" wrapText="1"/>
    </xf>
    <xf numFmtId="0" fontId="2" fillId="4" borderId="10" xfId="0" applyFont="1" applyFill="1" applyBorder="1" applyAlignment="1">
      <alignment horizontal="center" vertical="top" wrapText="1"/>
    </xf>
    <xf numFmtId="0" fontId="2" fillId="4" borderId="17" xfId="0" applyFont="1" applyFill="1" applyBorder="1" applyAlignment="1">
      <alignment horizontal="center" vertical="top" wrapText="1"/>
    </xf>
    <xf numFmtId="0" fontId="2" fillId="4" borderId="11" xfId="0" applyFont="1" applyFill="1" applyBorder="1" applyAlignment="1">
      <alignment horizontal="center" vertical="top" wrapText="1"/>
    </xf>
    <xf numFmtId="0" fontId="4" fillId="3" borderId="7" xfId="1"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6" xfId="0" applyFont="1" applyFill="1" applyBorder="1" applyAlignment="1">
      <alignment horizontal="center" vertical="center" wrapText="1"/>
    </xf>
    <xf numFmtId="0" fontId="2" fillId="4" borderId="2" xfId="1" applyFont="1" applyFill="1" applyBorder="1" applyAlignment="1">
      <alignment horizontal="center" vertical="center" wrapText="1"/>
    </xf>
    <xf numFmtId="0" fontId="2" fillId="4" borderId="7" xfId="1" applyFont="1" applyFill="1" applyBorder="1" applyAlignment="1">
      <alignment horizontal="center" vertical="center" wrapText="1"/>
    </xf>
    <xf numFmtId="0" fontId="2" fillId="4" borderId="3" xfId="1" applyFont="1" applyFill="1" applyBorder="1" applyAlignment="1">
      <alignment horizontal="center" vertical="center" wrapText="1"/>
    </xf>
    <xf numFmtId="0" fontId="2" fillId="2" borderId="10" xfId="1" applyFont="1" applyFill="1" applyBorder="1" applyAlignment="1">
      <alignment horizontal="center" vertical="top" wrapText="1"/>
    </xf>
    <xf numFmtId="0" fontId="2" fillId="2" borderId="5" xfId="1"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5" xfId="0" applyFont="1" applyFill="1" applyBorder="1" applyAlignment="1">
      <alignment horizontal="center" vertical="top" wrapText="1"/>
    </xf>
    <xf numFmtId="0" fontId="13" fillId="0" borderId="2" xfId="0" applyFont="1" applyBorder="1" applyAlignment="1">
      <alignment horizontal="left" vertical="center" wrapText="1"/>
    </xf>
    <xf numFmtId="0" fontId="13" fillId="0" borderId="7" xfId="0" applyFont="1" applyBorder="1" applyAlignment="1">
      <alignment horizontal="left" vertical="center" wrapText="1"/>
    </xf>
    <xf numFmtId="0" fontId="13" fillId="0" borderId="3" xfId="0" applyFont="1" applyBorder="1" applyAlignment="1">
      <alignment horizontal="left" vertical="center" wrapText="1"/>
    </xf>
    <xf numFmtId="0" fontId="2" fillId="10" borderId="8" xfId="0" applyFont="1" applyFill="1" applyBorder="1" applyAlignment="1">
      <alignment horizontal="center" vertical="center" wrapText="1"/>
    </xf>
    <xf numFmtId="0" fontId="22" fillId="0" borderId="17" xfId="0" applyFont="1" applyBorder="1" applyAlignment="1">
      <alignment horizontal="left" wrapText="1"/>
    </xf>
    <xf numFmtId="0" fontId="2" fillId="10" borderId="10" xfId="0" applyFont="1" applyFill="1" applyBorder="1" applyAlignment="1">
      <alignment horizontal="center" vertical="center" wrapText="1"/>
    </xf>
    <xf numFmtId="0" fontId="2" fillId="10" borderId="5" xfId="0" applyFont="1" applyFill="1" applyBorder="1" applyAlignment="1">
      <alignment horizontal="center" vertical="center" wrapText="1"/>
    </xf>
    <xf numFmtId="0" fontId="2" fillId="10" borderId="17" xfId="0" applyFont="1" applyFill="1" applyBorder="1" applyAlignment="1">
      <alignment horizontal="center" vertical="center" wrapText="1"/>
    </xf>
    <xf numFmtId="0" fontId="2" fillId="10" borderId="11" xfId="0" applyFont="1" applyFill="1" applyBorder="1" applyAlignment="1">
      <alignment horizontal="center" vertical="center" wrapText="1"/>
    </xf>
    <xf numFmtId="0" fontId="2" fillId="10" borderId="13" xfId="0" applyFont="1" applyFill="1" applyBorder="1" applyAlignment="1">
      <alignment horizontal="center" vertical="center" wrapText="1"/>
    </xf>
    <xf numFmtId="0" fontId="2" fillId="10" borderId="0" xfId="0" applyFont="1" applyFill="1" applyAlignment="1">
      <alignment horizontal="center" vertical="center" wrapText="1"/>
    </xf>
    <xf numFmtId="0" fontId="2" fillId="10" borderId="15" xfId="0" applyFont="1" applyFill="1" applyBorder="1" applyAlignment="1">
      <alignment horizontal="center" vertical="center" wrapText="1"/>
    </xf>
    <xf numFmtId="0" fontId="2" fillId="10" borderId="12" xfId="0" applyFont="1" applyFill="1" applyBorder="1" applyAlignment="1">
      <alignment horizontal="center" vertical="center" wrapText="1"/>
    </xf>
    <xf numFmtId="0" fontId="2" fillId="10" borderId="6"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8"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0" fillId="0" borderId="1" xfId="0" applyBorder="1"/>
    <xf numFmtId="0" fontId="45" fillId="0" borderId="15" xfId="0" applyFont="1" applyBorder="1" applyAlignment="1">
      <alignment wrapText="1"/>
    </xf>
    <xf numFmtId="0" fontId="22" fillId="0" borderId="0" xfId="0" applyFont="1" applyFill="1"/>
  </cellXfs>
  <cellStyles count="2">
    <cellStyle name="標準" xfId="0" builtinId="0"/>
    <cellStyle name="標準 2" xfId="1" xr:uid="{3091E1A5-4A77-4B1B-A89F-835BF7A0F0B7}"/>
  </cellStyles>
  <dxfs count="19">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5" tint="0.79998168889431442"/>
        </patternFill>
      </fill>
    </dxf>
    <dxf>
      <font>
        <color rgb="FFFF0000"/>
      </font>
      <fill>
        <patternFill>
          <bgColor theme="5" tint="0.79998168889431442"/>
        </patternFill>
      </fill>
    </dxf>
    <dxf>
      <fill>
        <patternFill>
          <bgColor theme="0" tint="-0.34998626667073579"/>
        </patternFill>
      </fill>
    </dxf>
    <dxf>
      <font>
        <color indexed="10"/>
      </font>
    </dxf>
    <dxf>
      <fill>
        <patternFill>
          <bgColor theme="5" tint="0.79998168889431442"/>
        </patternFill>
      </fill>
    </dxf>
    <dxf>
      <fill>
        <patternFill>
          <bgColor theme="0" tint="-0.34998626667073579"/>
        </patternFill>
      </fill>
    </dxf>
    <dxf>
      <font>
        <color rgb="FFFF0000"/>
      </font>
      <fill>
        <patternFill>
          <bgColor theme="5" tint="0.79998168889431442"/>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FFFFCC"/>
      <color rgb="FFCCFFFF"/>
      <color rgb="FFD9D9D9"/>
      <color rgb="FFFFCC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12</xdr:col>
      <xdr:colOff>82550</xdr:colOff>
      <xdr:row>53</xdr:row>
      <xdr:rowOff>276224</xdr:rowOff>
    </xdr:from>
    <xdr:to>
      <xdr:col>23</xdr:col>
      <xdr:colOff>685800</xdr:colOff>
      <xdr:row>55</xdr:row>
      <xdr:rowOff>228599</xdr:rowOff>
    </xdr:to>
    <xdr:sp macro="" textlink="">
      <xdr:nvSpPr>
        <xdr:cNvPr id="2" name="テキスト ボックス 1">
          <a:extLst>
            <a:ext uri="{FF2B5EF4-FFF2-40B4-BE49-F238E27FC236}">
              <a16:creationId xmlns:a16="http://schemas.microsoft.com/office/drawing/2014/main" id="{BB68F351-7030-E683-1816-9784EFEDA96F}"/>
            </a:ext>
          </a:extLst>
        </xdr:cNvPr>
        <xdr:cNvSpPr txBox="1"/>
      </xdr:nvSpPr>
      <xdr:spPr>
        <a:xfrm>
          <a:off x="8274050" y="14554199"/>
          <a:ext cx="3451225"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要援助者かつ属性に該当するつなぎの数を集計</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159</xdr:row>
      <xdr:rowOff>133350</xdr:rowOff>
    </xdr:from>
    <xdr:to>
      <xdr:col>10</xdr:col>
      <xdr:colOff>628853</xdr:colOff>
      <xdr:row>189</xdr:row>
      <xdr:rowOff>76200</xdr:rowOff>
    </xdr:to>
    <xdr:pic>
      <xdr:nvPicPr>
        <xdr:cNvPr id="41" name="図 40">
          <a:extLst>
            <a:ext uri="{FF2B5EF4-FFF2-40B4-BE49-F238E27FC236}">
              <a16:creationId xmlns:a16="http://schemas.microsoft.com/office/drawing/2014/main" id="{039CD720-26BE-E8D2-6D01-12AC781927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40795575"/>
          <a:ext cx="11792153" cy="5086349"/>
        </a:xfrm>
        <a:prstGeom prst="rect">
          <a:avLst/>
        </a:prstGeom>
        <a:solidFill>
          <a:schemeClr val="bg1"/>
        </a:solidFill>
      </xdr:spPr>
    </xdr:pic>
    <xdr:clientData/>
  </xdr:twoCellAnchor>
  <xdr:twoCellAnchor editAs="oneCell">
    <xdr:from>
      <xdr:col>1</xdr:col>
      <xdr:colOff>200025</xdr:colOff>
      <xdr:row>107</xdr:row>
      <xdr:rowOff>104775</xdr:rowOff>
    </xdr:from>
    <xdr:to>
      <xdr:col>2</xdr:col>
      <xdr:colOff>430409</xdr:colOff>
      <xdr:row>150</xdr:row>
      <xdr:rowOff>0</xdr:rowOff>
    </xdr:to>
    <xdr:pic>
      <xdr:nvPicPr>
        <xdr:cNvPr id="31" name="図 30">
          <a:extLst>
            <a:ext uri="{FF2B5EF4-FFF2-40B4-BE49-F238E27FC236}">
              <a16:creationId xmlns:a16="http://schemas.microsoft.com/office/drawing/2014/main" id="{4FE28C9D-EA5D-2208-02DC-05DBEE7BA0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3875" y="30156150"/>
          <a:ext cx="6031109" cy="7267575"/>
        </a:xfrm>
        <a:prstGeom prst="rect">
          <a:avLst/>
        </a:prstGeom>
        <a:solidFill>
          <a:schemeClr val="bg1"/>
        </a:solidFill>
      </xdr:spPr>
    </xdr:pic>
    <xdr:clientData/>
  </xdr:twoCellAnchor>
  <xdr:twoCellAnchor editAs="oneCell">
    <xdr:from>
      <xdr:col>1</xdr:col>
      <xdr:colOff>133350</xdr:colOff>
      <xdr:row>33</xdr:row>
      <xdr:rowOff>170813</xdr:rowOff>
    </xdr:from>
    <xdr:to>
      <xdr:col>11</xdr:col>
      <xdr:colOff>533400</xdr:colOff>
      <xdr:row>51</xdr:row>
      <xdr:rowOff>156101</xdr:rowOff>
    </xdr:to>
    <xdr:pic>
      <xdr:nvPicPr>
        <xdr:cNvPr id="2" name="図 1">
          <a:extLst>
            <a:ext uri="{FF2B5EF4-FFF2-40B4-BE49-F238E27FC236}">
              <a16:creationId xmlns:a16="http://schemas.microsoft.com/office/drawing/2014/main" id="{4BE87051-64B8-B07D-6D3E-3547C14BA0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13115288"/>
          <a:ext cx="12372975" cy="3071388"/>
        </a:xfrm>
        <a:prstGeom prst="rect">
          <a:avLst/>
        </a:prstGeom>
        <a:solidFill>
          <a:schemeClr val="bg1"/>
        </a:solidFill>
      </xdr:spPr>
    </xdr:pic>
    <xdr:clientData/>
  </xdr:twoCellAnchor>
  <xdr:twoCellAnchor editAs="oneCell">
    <xdr:from>
      <xdr:col>1</xdr:col>
      <xdr:colOff>390525</xdr:colOff>
      <xdr:row>62</xdr:row>
      <xdr:rowOff>139120</xdr:rowOff>
    </xdr:from>
    <xdr:to>
      <xdr:col>10</xdr:col>
      <xdr:colOff>428625</xdr:colOff>
      <xdr:row>98</xdr:row>
      <xdr:rowOff>64493</xdr:rowOff>
    </xdr:to>
    <xdr:pic>
      <xdr:nvPicPr>
        <xdr:cNvPr id="37" name="図 36">
          <a:extLst>
            <a:ext uri="{FF2B5EF4-FFF2-40B4-BE49-F238E27FC236}">
              <a16:creationId xmlns:a16="http://schemas.microsoft.com/office/drawing/2014/main" id="{F23CD124-3D33-0906-ABA0-9118050240D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14375" y="20455945"/>
          <a:ext cx="11325225" cy="6097573"/>
        </a:xfrm>
        <a:prstGeom prst="rect">
          <a:avLst/>
        </a:prstGeom>
        <a:solidFill>
          <a:schemeClr val="bg1"/>
        </a:solidFill>
      </xdr:spPr>
    </xdr:pic>
    <xdr:clientData/>
  </xdr:twoCellAnchor>
  <xdr:twoCellAnchor>
    <xdr:from>
      <xdr:col>3</xdr:col>
      <xdr:colOff>190500</xdr:colOff>
      <xdr:row>198</xdr:row>
      <xdr:rowOff>141721</xdr:rowOff>
    </xdr:from>
    <xdr:to>
      <xdr:col>10</xdr:col>
      <xdr:colOff>525895</xdr:colOff>
      <xdr:row>238</xdr:row>
      <xdr:rowOff>138546</xdr:rowOff>
    </xdr:to>
    <xdr:sp macro="" textlink="">
      <xdr:nvSpPr>
        <xdr:cNvPr id="113" name="正方形/長方形 112">
          <a:extLst>
            <a:ext uri="{FF2B5EF4-FFF2-40B4-BE49-F238E27FC236}">
              <a16:creationId xmlns:a16="http://schemas.microsoft.com/office/drawing/2014/main" id="{8F49BE22-99A9-1CC2-D07F-6E846B5B98CF}"/>
            </a:ext>
          </a:extLst>
        </xdr:cNvPr>
        <xdr:cNvSpPr/>
      </xdr:nvSpPr>
      <xdr:spPr>
        <a:xfrm>
          <a:off x="7013864" y="46866176"/>
          <a:ext cx="5184486" cy="6231370"/>
        </a:xfrm>
        <a:prstGeom prst="rect">
          <a:avLst/>
        </a:prstGeom>
        <a:solidFill>
          <a:sysClr val="window" lastClr="FFFFFF"/>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180068</xdr:colOff>
      <xdr:row>7</xdr:row>
      <xdr:rowOff>2721</xdr:rowOff>
    </xdr:from>
    <xdr:to>
      <xdr:col>1</xdr:col>
      <xdr:colOff>5689762</xdr:colOff>
      <xdr:row>24</xdr:row>
      <xdr:rowOff>84381</xdr:rowOff>
    </xdr:to>
    <xdr:grpSp>
      <xdr:nvGrpSpPr>
        <xdr:cNvPr id="3" name="グループ化 2">
          <a:extLst>
            <a:ext uri="{FF2B5EF4-FFF2-40B4-BE49-F238E27FC236}">
              <a16:creationId xmlns:a16="http://schemas.microsoft.com/office/drawing/2014/main" id="{0A8966C8-E08C-4E90-AE1E-60DD4F3C9CFF}"/>
            </a:ext>
          </a:extLst>
        </xdr:cNvPr>
        <xdr:cNvGrpSpPr/>
      </xdr:nvGrpSpPr>
      <xdr:grpSpPr>
        <a:xfrm>
          <a:off x="500454" y="5709062"/>
          <a:ext cx="5509694" cy="3502001"/>
          <a:chOff x="0" y="0"/>
          <a:chExt cx="5509675" cy="3397932"/>
        </a:xfrm>
      </xdr:grpSpPr>
      <xdr:grpSp>
        <xdr:nvGrpSpPr>
          <xdr:cNvPr id="4" name="グループ化 3">
            <a:extLst>
              <a:ext uri="{FF2B5EF4-FFF2-40B4-BE49-F238E27FC236}">
                <a16:creationId xmlns:a16="http://schemas.microsoft.com/office/drawing/2014/main" id="{E1AA24A2-7E4C-4883-C37F-4B8CE8AC921F}"/>
              </a:ext>
            </a:extLst>
          </xdr:cNvPr>
          <xdr:cNvGrpSpPr/>
        </xdr:nvGrpSpPr>
        <xdr:grpSpPr>
          <a:xfrm>
            <a:off x="0" y="0"/>
            <a:ext cx="5509675" cy="3397932"/>
            <a:chOff x="0" y="0"/>
            <a:chExt cx="5509675" cy="3397932"/>
          </a:xfrm>
        </xdr:grpSpPr>
        <xdr:sp macro="" textlink="">
          <xdr:nvSpPr>
            <xdr:cNvPr id="9" name="正方形/長方形 8">
              <a:extLst>
                <a:ext uri="{FF2B5EF4-FFF2-40B4-BE49-F238E27FC236}">
                  <a16:creationId xmlns:a16="http://schemas.microsoft.com/office/drawing/2014/main" id="{6079DE38-C713-1C71-B4CD-7094EB5C433F}"/>
                </a:ext>
              </a:extLst>
            </xdr:cNvPr>
            <xdr:cNvSpPr/>
          </xdr:nvSpPr>
          <xdr:spPr>
            <a:xfrm>
              <a:off x="4126727" y="39756"/>
              <a:ext cx="561975" cy="190500"/>
            </a:xfrm>
            <a:prstGeom prst="rect">
              <a:avLst/>
            </a:prstGeom>
            <a:solidFill>
              <a:srgbClr val="FFFFCC"/>
            </a:solidFill>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grpSp>
          <xdr:nvGrpSpPr>
            <xdr:cNvPr id="10" name="グループ化 9">
              <a:extLst>
                <a:ext uri="{FF2B5EF4-FFF2-40B4-BE49-F238E27FC236}">
                  <a16:creationId xmlns:a16="http://schemas.microsoft.com/office/drawing/2014/main" id="{8CD27310-82D0-C21C-E270-CFBE5EC1FB76}"/>
                </a:ext>
              </a:extLst>
            </xdr:cNvPr>
            <xdr:cNvGrpSpPr/>
          </xdr:nvGrpSpPr>
          <xdr:grpSpPr>
            <a:xfrm>
              <a:off x="0" y="286247"/>
              <a:ext cx="5333714" cy="3111685"/>
              <a:chOff x="0" y="0"/>
              <a:chExt cx="5333714" cy="2761648"/>
            </a:xfrm>
          </xdr:grpSpPr>
          <xdr:sp macro="" textlink="">
            <xdr:nvSpPr>
              <xdr:cNvPr id="23" name="四角形: 角を丸くする 22">
                <a:extLst>
                  <a:ext uri="{FF2B5EF4-FFF2-40B4-BE49-F238E27FC236}">
                    <a16:creationId xmlns:a16="http://schemas.microsoft.com/office/drawing/2014/main" id="{98C32C4E-77B0-05C4-4DD3-EECA4ED1E3C8}"/>
                  </a:ext>
                </a:extLst>
              </xdr:cNvPr>
              <xdr:cNvSpPr/>
            </xdr:nvSpPr>
            <xdr:spPr>
              <a:xfrm>
                <a:off x="2541363" y="143192"/>
                <a:ext cx="2792351" cy="2618456"/>
              </a:xfrm>
              <a:prstGeom prst="roundRect">
                <a:avLst>
                  <a:gd name="adj" fmla="val 4251"/>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sp macro="" textlink="">
            <xdr:nvSpPr>
              <xdr:cNvPr id="14" name="四角形: 角を丸くする 13">
                <a:extLst>
                  <a:ext uri="{FF2B5EF4-FFF2-40B4-BE49-F238E27FC236}">
                    <a16:creationId xmlns:a16="http://schemas.microsoft.com/office/drawing/2014/main" id="{24B3C3C8-D76D-20B7-75BD-5862BBA81F32}"/>
                  </a:ext>
                </a:extLst>
              </xdr:cNvPr>
              <xdr:cNvSpPr/>
            </xdr:nvSpPr>
            <xdr:spPr>
              <a:xfrm>
                <a:off x="0" y="142824"/>
                <a:ext cx="2009775" cy="2616408"/>
              </a:xfrm>
              <a:prstGeom prst="roundRect">
                <a:avLst>
                  <a:gd name="adj" fmla="val 4251"/>
                </a:avLst>
              </a:prstGeom>
              <a:solidFill>
                <a:srgbClr val="00B0F0"/>
              </a:solidFill>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sp macro="" textlink="">
            <xdr:nvSpPr>
              <xdr:cNvPr id="15" name="テキスト ボックス 248">
                <a:extLst>
                  <a:ext uri="{FF2B5EF4-FFF2-40B4-BE49-F238E27FC236}">
                    <a16:creationId xmlns:a16="http://schemas.microsoft.com/office/drawing/2014/main" id="{9DDA4B8F-42DB-383B-9835-B6BD51676594}"/>
                  </a:ext>
                </a:extLst>
              </xdr:cNvPr>
              <xdr:cNvSpPr txBox="1"/>
            </xdr:nvSpPr>
            <xdr:spPr>
              <a:xfrm>
                <a:off x="2638425" y="419100"/>
                <a:ext cx="2571750" cy="333375"/>
              </a:xfrm>
              <a:prstGeom prst="rect">
                <a:avLst/>
              </a:prstGeom>
              <a:solidFill>
                <a:schemeClr val="accent5">
                  <a:lumMod val="20000"/>
                  <a:lumOff val="80000"/>
                </a:schemeClr>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1-1.</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入居状況等の記録</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16" name="テキスト ボックス 248">
                <a:extLst>
                  <a:ext uri="{FF2B5EF4-FFF2-40B4-BE49-F238E27FC236}">
                    <a16:creationId xmlns:a16="http://schemas.microsoft.com/office/drawing/2014/main" id="{F542A8CC-10B9-BD96-3971-341592BE3F9D}"/>
                  </a:ext>
                </a:extLst>
              </xdr:cNvPr>
              <xdr:cNvSpPr txBox="1"/>
            </xdr:nvSpPr>
            <xdr:spPr>
              <a:xfrm>
                <a:off x="88049" y="409059"/>
                <a:ext cx="1845514" cy="61207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zh-CN" sz="1050" kern="100">
                    <a:effectLst/>
                    <a:latin typeface="Century" panose="02040604050505020304" pitchFamily="18" charset="0"/>
                    <a:ea typeface="BIZ UDPゴシック" panose="020B0400000000000000" pitchFamily="50" charset="-128"/>
                    <a:cs typeface="Times New Roman" panose="02020603050405020304" pitchFamily="18" charset="0"/>
                  </a:rPr>
                  <a:t>１ 入居状況</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zh-CN" sz="105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1</a:t>
                </a:r>
                <a:r>
                  <a:rPr lang="zh-CN" sz="105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現在の入居状況</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(2)</a:t>
                </a:r>
                <a:r>
                  <a:rPr lang="zh-CN" sz="1050" kern="100">
                    <a:effectLst/>
                    <a:latin typeface="Century" panose="02040604050505020304" pitchFamily="18" charset="0"/>
                    <a:ea typeface="BIZ UDPゴシック" panose="020B0400000000000000" pitchFamily="50" charset="-128"/>
                    <a:cs typeface="Times New Roman" panose="02020603050405020304" pitchFamily="18" charset="0"/>
                  </a:rPr>
                  <a:t>年度実績</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17" name="テキスト ボックス 248">
                <a:extLst>
                  <a:ext uri="{FF2B5EF4-FFF2-40B4-BE49-F238E27FC236}">
                    <a16:creationId xmlns:a16="http://schemas.microsoft.com/office/drawing/2014/main" id="{2BCE41A3-A073-3409-E670-0A425B2698F0}"/>
                  </a:ext>
                </a:extLst>
              </xdr:cNvPr>
              <xdr:cNvSpPr txBox="1"/>
            </xdr:nvSpPr>
            <xdr:spPr>
              <a:xfrm>
                <a:off x="69011" y="1124177"/>
                <a:ext cx="1874089" cy="1551962"/>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2 </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居住</a:t>
                </a: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安定援助の年度</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実績</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indent="133350" algn="just">
                  <a:buNone/>
                </a:pP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（要援助者）</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ja-JP" sz="120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en-US" sz="1200" kern="100">
                    <a:effectLst/>
                    <a:latin typeface="Century" panose="02040604050505020304" pitchFamily="18" charset="0"/>
                    <a:ea typeface="BIZ UDPゴシック" panose="020B0400000000000000" pitchFamily="50" charset="-128"/>
                    <a:cs typeface="Times New Roman" panose="02020603050405020304" pitchFamily="18" charset="0"/>
                  </a:rPr>
                  <a:t>1</a:t>
                </a:r>
                <a:r>
                  <a:rPr lang="ja-JP" sz="120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提供体制</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(2)</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安否確認 </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(3)</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見守り </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(4)</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福祉サービスへのつなぎ</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marL="133350" indent="-133350"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 </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marL="133350" indent="-133350"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3</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居住サポートの実績</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a:p>
                <a:pPr marL="133350"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２以外</a:t>
                </a:r>
                <a:r>
                  <a:rPr lang="en-US" sz="1050" kern="100">
                    <a:effectLst/>
                    <a:latin typeface="Century" panose="02040604050505020304" pitchFamily="18" charset="0"/>
                    <a:ea typeface="BIZ UDPゴシック" panose="020B0400000000000000" pitchFamily="50" charset="-128"/>
                    <a:cs typeface="Times New Roman" panose="02020603050405020304" pitchFamily="18" charset="0"/>
                  </a:rPr>
                  <a:t>)</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18" name="テキスト ボックス 248">
                <a:extLst>
                  <a:ext uri="{FF2B5EF4-FFF2-40B4-BE49-F238E27FC236}">
                    <a16:creationId xmlns:a16="http://schemas.microsoft.com/office/drawing/2014/main" id="{9268F6FB-A85B-B0EB-5A08-F951A3691EEF}"/>
                  </a:ext>
                </a:extLst>
              </xdr:cNvPr>
              <xdr:cNvSpPr txBox="1"/>
            </xdr:nvSpPr>
            <xdr:spPr>
              <a:xfrm>
                <a:off x="2638425" y="981075"/>
                <a:ext cx="2571750" cy="295275"/>
              </a:xfrm>
              <a:prstGeom prst="rect">
                <a:avLst/>
              </a:prstGeom>
              <a:solidFill>
                <a:srgbClr val="FFFFCC"/>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1-2.</a:t>
                </a:r>
                <a:r>
                  <a:rPr lang="en-US" sz="1050" kern="100">
                    <a:effectLst/>
                    <a:latin typeface="Century" panose="02040604050505020304" pitchFamily="18" charset="0"/>
                    <a:ea typeface="ＭＳ 明朝" panose="02020609040205080304" pitchFamily="17" charset="-128"/>
                    <a:cs typeface="Times New Roman" panose="02020603050405020304" pitchFamily="18" charset="0"/>
                  </a:rPr>
                  <a:t> </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入居状況等</a:t>
                </a:r>
                <a:r>
                  <a:rPr lang="en-US" sz="105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集計表</a:t>
                </a:r>
                <a:r>
                  <a:rPr lang="en-US" sz="1050" kern="100">
                    <a:effectLst/>
                    <a:latin typeface="Century" panose="02040604050505020304" pitchFamily="18" charset="0"/>
                    <a:ea typeface="BIZ UDPゴシック" panose="020B0400000000000000" pitchFamily="50" charset="-128"/>
                    <a:cs typeface="Times New Roman" panose="02020603050405020304" pitchFamily="18" charset="0"/>
                  </a:rPr>
                  <a:t>)</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19" name="テキスト ボックス 248">
                <a:extLst>
                  <a:ext uri="{FF2B5EF4-FFF2-40B4-BE49-F238E27FC236}">
                    <a16:creationId xmlns:a16="http://schemas.microsoft.com/office/drawing/2014/main" id="{DA22C896-1696-1E3C-8889-2E37A163303C}"/>
                  </a:ext>
                </a:extLst>
              </xdr:cNvPr>
              <xdr:cNvSpPr txBox="1"/>
            </xdr:nvSpPr>
            <xdr:spPr>
              <a:xfrm>
                <a:off x="2638425" y="1495425"/>
                <a:ext cx="2571750" cy="457200"/>
              </a:xfrm>
              <a:prstGeom prst="rect">
                <a:avLst/>
              </a:prstGeom>
              <a:solidFill>
                <a:schemeClr val="accent5">
                  <a:lumMod val="20000"/>
                  <a:lumOff val="80000"/>
                </a:schemeClr>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266700" indent="-266700"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2-1.</a:t>
                </a: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居住安定援助の記録　</a:t>
                </a:r>
                <a:r>
                  <a:rPr lang="en-US" sz="105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個票</a:t>
                </a:r>
                <a:r>
                  <a:rPr lang="en-US" sz="1050" kern="100">
                    <a:effectLst/>
                    <a:latin typeface="Century" panose="02040604050505020304" pitchFamily="18" charset="0"/>
                    <a:ea typeface="BIZ UDPゴシック" panose="020B0400000000000000" pitchFamily="50" charset="-128"/>
                    <a:cs typeface="Times New Roman" panose="02020603050405020304" pitchFamily="18" charset="0"/>
                  </a:rPr>
                  <a:t>)</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　</a:t>
                </a:r>
                <a:endParaRPr lang="en-US" altLang="ja-JP" sz="1050" kern="100">
                  <a:effectLst/>
                  <a:latin typeface="Century" panose="02040604050505020304" pitchFamily="18" charset="0"/>
                  <a:ea typeface="BIZ UDPゴシック" panose="020B0400000000000000" pitchFamily="50" charset="-128"/>
                  <a:cs typeface="Times New Roman" panose="02020603050405020304" pitchFamily="18" charset="0"/>
                </a:endParaRPr>
              </a:p>
              <a:p>
                <a:pPr marL="266700" indent="-266700" algn="just">
                  <a:buNone/>
                </a:pP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　　</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※要援助者</a:t>
                </a: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も</a:t>
                </a: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共通</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20" name="テキスト ボックス 248">
                <a:extLst>
                  <a:ext uri="{FF2B5EF4-FFF2-40B4-BE49-F238E27FC236}">
                    <a16:creationId xmlns:a16="http://schemas.microsoft.com/office/drawing/2014/main" id="{9A45B5D6-4855-BBC1-97CA-26CF22EE5A0F}"/>
                  </a:ext>
                </a:extLst>
              </xdr:cNvPr>
              <xdr:cNvSpPr txBox="1"/>
            </xdr:nvSpPr>
            <xdr:spPr>
              <a:xfrm>
                <a:off x="2666999" y="2218919"/>
                <a:ext cx="2573883" cy="457200"/>
              </a:xfrm>
              <a:prstGeom prst="rect">
                <a:avLst/>
              </a:prstGeom>
              <a:solidFill>
                <a:srgbClr val="FFFFCC"/>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marL="266700" indent="-266700" algn="just">
                  <a:buNone/>
                </a:pPr>
                <a:r>
                  <a:rPr lang="en-US" sz="1050" kern="100">
                    <a:effectLst/>
                    <a:latin typeface="BIZ UDPゴシック" panose="020B0400000000000000" pitchFamily="50" charset="-128"/>
                    <a:ea typeface="ＭＳ 明朝" panose="02020609040205080304" pitchFamily="17" charset="-128"/>
                    <a:cs typeface="Times New Roman" panose="02020603050405020304" pitchFamily="18" charset="0"/>
                  </a:rPr>
                  <a:t>2-2.</a:t>
                </a:r>
                <a:r>
                  <a:rPr lang="ja-JP" altLang="en-US" sz="1050" kern="100">
                    <a:effectLst/>
                    <a:latin typeface="Century" panose="02040604050505020304" pitchFamily="18" charset="0"/>
                    <a:ea typeface="BIZ UDPゴシック" panose="020B0400000000000000" pitchFamily="50" charset="-128"/>
                    <a:cs typeface="Times New Roman" panose="02020603050405020304" pitchFamily="18" charset="0"/>
                  </a:rPr>
                  <a:t>要援助者に対する居住安定援助の提供状況（集計表）</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xnSp macro="">
            <xdr:nvCxnSpPr>
              <xdr:cNvPr id="21" name="直線矢印コネクタ 20">
                <a:extLst>
                  <a:ext uri="{FF2B5EF4-FFF2-40B4-BE49-F238E27FC236}">
                    <a16:creationId xmlns:a16="http://schemas.microsoft.com/office/drawing/2014/main" id="{3C90308C-C69A-FC33-79F2-0C6F913A4890}"/>
                  </a:ext>
                </a:extLst>
              </xdr:cNvPr>
              <xdr:cNvCxnSpPr/>
            </xdr:nvCxnSpPr>
            <xdr:spPr>
              <a:xfrm flipH="1" flipV="1">
                <a:off x="1941728" y="811875"/>
                <a:ext cx="675797" cy="320741"/>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xnSp macro="">
            <xdr:nvCxnSpPr>
              <xdr:cNvPr id="22" name="直線矢印コネクタ 21">
                <a:extLst>
                  <a:ext uri="{FF2B5EF4-FFF2-40B4-BE49-F238E27FC236}">
                    <a16:creationId xmlns:a16="http://schemas.microsoft.com/office/drawing/2014/main" id="{8BD8DC4B-00E1-94E1-FDB8-98215C3EF335}"/>
                  </a:ext>
                </a:extLst>
              </xdr:cNvPr>
              <xdr:cNvCxnSpPr/>
            </xdr:nvCxnSpPr>
            <xdr:spPr>
              <a:xfrm flipH="1" flipV="1">
                <a:off x="1934475" y="2028631"/>
                <a:ext cx="732525" cy="38013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sp macro="" textlink="">
            <xdr:nvSpPr>
              <xdr:cNvPr id="24" name="テキスト ボックス 248">
                <a:extLst>
                  <a:ext uri="{FF2B5EF4-FFF2-40B4-BE49-F238E27FC236}">
                    <a16:creationId xmlns:a16="http://schemas.microsoft.com/office/drawing/2014/main" id="{04B9CE1F-CE17-4909-3702-DBA01850F07B}"/>
                  </a:ext>
                </a:extLst>
              </xdr:cNvPr>
              <xdr:cNvSpPr txBox="1"/>
            </xdr:nvSpPr>
            <xdr:spPr>
              <a:xfrm>
                <a:off x="2667000" y="9525"/>
                <a:ext cx="2543175" cy="276225"/>
              </a:xfrm>
              <a:prstGeom prst="rect">
                <a:avLst/>
              </a:prstGeom>
              <a:solidFill>
                <a:schemeClr val="bg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buNone/>
                </a:pP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帳簿参考様式</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25" name="テキスト ボックス 248">
                <a:extLst>
                  <a:ext uri="{FF2B5EF4-FFF2-40B4-BE49-F238E27FC236}">
                    <a16:creationId xmlns:a16="http://schemas.microsoft.com/office/drawing/2014/main" id="{66B58AFD-BA20-7817-C31B-2D7A8A9CA578}"/>
                  </a:ext>
                </a:extLst>
              </xdr:cNvPr>
              <xdr:cNvSpPr txBox="1"/>
            </xdr:nvSpPr>
            <xdr:spPr>
              <a:xfrm>
                <a:off x="428322" y="0"/>
                <a:ext cx="1113638" cy="276225"/>
              </a:xfrm>
              <a:prstGeom prst="rect">
                <a:avLst/>
              </a:prstGeom>
              <a:solidFill>
                <a:schemeClr val="bg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buNone/>
                </a:pPr>
                <a:r>
                  <a:rPr lang="ja-JP" sz="1050" kern="100">
                    <a:effectLst/>
                    <a:latin typeface="Century" panose="02040604050505020304" pitchFamily="18" charset="0"/>
                    <a:ea typeface="BIZ UDPゴシック" panose="020B0400000000000000" pitchFamily="50" charset="-128"/>
                    <a:cs typeface="Times New Roman" panose="02020603050405020304" pitchFamily="18" charset="0"/>
                  </a:rPr>
                  <a:t>定期報告様式</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grpSp>
        <xdr:sp macro="" textlink="">
          <xdr:nvSpPr>
            <xdr:cNvPr id="11" name="テキスト ボックス 52">
              <a:extLst>
                <a:ext uri="{FF2B5EF4-FFF2-40B4-BE49-F238E27FC236}">
                  <a16:creationId xmlns:a16="http://schemas.microsoft.com/office/drawing/2014/main" id="{8E57EE52-331E-6C6C-9874-700024373E14}"/>
                </a:ext>
              </a:extLst>
            </xdr:cNvPr>
            <xdr:cNvSpPr txBox="1"/>
          </xdr:nvSpPr>
          <xdr:spPr>
            <a:xfrm>
              <a:off x="4635611" y="0"/>
              <a:ext cx="874064" cy="28765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ja-JP" sz="1000" kern="100">
                  <a:solidFill>
                    <a:srgbClr val="000000"/>
                  </a:solidFill>
                  <a:effectLst/>
                  <a:latin typeface="Century" panose="02040604050505020304" pitchFamily="18" charset="0"/>
                  <a:ea typeface="BIZ UDP明朝 Medium" panose="02020500000000000000" pitchFamily="18" charset="-128"/>
                  <a:cs typeface="Times New Roman" panose="02020603050405020304" pitchFamily="18" charset="0"/>
                </a:rPr>
                <a:t>：</a:t>
              </a:r>
              <a:r>
                <a:rPr lang="ja-JP" altLang="en-US" sz="1000" kern="100">
                  <a:solidFill>
                    <a:srgbClr val="000000"/>
                  </a:solidFill>
                  <a:effectLst/>
                  <a:latin typeface="Century" panose="02040604050505020304" pitchFamily="18" charset="0"/>
                  <a:ea typeface="BIZ UDP明朝 Medium" panose="02020500000000000000" pitchFamily="18" charset="-128"/>
                  <a:cs typeface="Times New Roman" panose="02020603050405020304" pitchFamily="18" charset="0"/>
                </a:rPr>
                <a:t>集計</a:t>
              </a:r>
              <a:r>
                <a:rPr lang="ja-JP" sz="1000" kern="100">
                  <a:solidFill>
                    <a:srgbClr val="000000"/>
                  </a:solidFill>
                  <a:effectLst/>
                  <a:latin typeface="Century" panose="02040604050505020304" pitchFamily="18" charset="0"/>
                  <a:ea typeface="BIZ UDP明朝 Medium" panose="02020500000000000000" pitchFamily="18" charset="-128"/>
                  <a:cs typeface="Times New Roman" panose="02020603050405020304" pitchFamily="18" charset="0"/>
                </a:rPr>
                <a:t>シート</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12" name="正方形/長方形 11">
              <a:extLst>
                <a:ext uri="{FF2B5EF4-FFF2-40B4-BE49-F238E27FC236}">
                  <a16:creationId xmlns:a16="http://schemas.microsoft.com/office/drawing/2014/main" id="{DDC78CFB-A02C-0D3C-A8CE-9622FEBB4EAF}"/>
                </a:ext>
              </a:extLst>
            </xdr:cNvPr>
            <xdr:cNvSpPr/>
          </xdr:nvSpPr>
          <xdr:spPr>
            <a:xfrm>
              <a:off x="2657155" y="39756"/>
              <a:ext cx="561975" cy="190500"/>
            </a:xfrm>
            <a:prstGeom prst="rect">
              <a:avLst/>
            </a:prstGeom>
            <a:solidFill>
              <a:schemeClr val="accent5">
                <a:lumMod val="20000"/>
                <a:lumOff val="80000"/>
              </a:schemeClr>
            </a:solidFill>
          </xdr:spPr>
          <xdr:style>
            <a:lnRef idx="2">
              <a:schemeClr val="accent1">
                <a:shade val="15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p>
          </xdr:txBody>
        </xdr:sp>
        <xdr:sp macro="" textlink="">
          <xdr:nvSpPr>
            <xdr:cNvPr id="13" name="テキスト ボックス 52">
              <a:extLst>
                <a:ext uri="{FF2B5EF4-FFF2-40B4-BE49-F238E27FC236}">
                  <a16:creationId xmlns:a16="http://schemas.microsoft.com/office/drawing/2014/main" id="{73D6D516-8DEB-03D2-CEEA-C7E81476C67E}"/>
                </a:ext>
              </a:extLst>
            </xdr:cNvPr>
            <xdr:cNvSpPr txBox="1"/>
          </xdr:nvSpPr>
          <xdr:spPr>
            <a:xfrm>
              <a:off x="3166039" y="0"/>
              <a:ext cx="874064" cy="28765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ja-JP" sz="1000" kern="100">
                  <a:solidFill>
                    <a:srgbClr val="000000"/>
                  </a:solidFill>
                  <a:effectLst/>
                  <a:latin typeface="Century" panose="02040604050505020304" pitchFamily="18" charset="0"/>
                  <a:ea typeface="BIZ UDP明朝 Medium" panose="02020500000000000000" pitchFamily="18" charset="-128"/>
                  <a:cs typeface="Times New Roman" panose="02020603050405020304" pitchFamily="18" charset="0"/>
                </a:rPr>
                <a:t>：入力シート</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sp macro="" textlink="">
          <xdr:nvSpPr>
            <xdr:cNvPr id="7" name="テキスト ボックス 52">
              <a:extLst>
                <a:ext uri="{FF2B5EF4-FFF2-40B4-BE49-F238E27FC236}">
                  <a16:creationId xmlns:a16="http://schemas.microsoft.com/office/drawing/2014/main" id="{846AFF93-2298-6218-D202-490F8DF3A566}"/>
                </a:ext>
              </a:extLst>
            </xdr:cNvPr>
            <xdr:cNvSpPr txBox="1"/>
          </xdr:nvSpPr>
          <xdr:spPr>
            <a:xfrm>
              <a:off x="3239397" y="2508872"/>
              <a:ext cx="1257295" cy="28765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ja-JP" altLang="en-US" sz="1050" kern="100">
                  <a:effectLst/>
                  <a:latin typeface="Century" panose="02040604050505020304" pitchFamily="18" charset="0"/>
                  <a:ea typeface="BIZ UDP明朝 Medium" panose="02020500000000000000" pitchFamily="18" charset="-128"/>
                  <a:cs typeface="Times New Roman" panose="02020603050405020304" pitchFamily="18" charset="0"/>
                </a:rPr>
                <a:t>集計範囲を調整</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cxnSp macro="">
          <xdr:nvCxnSpPr>
            <xdr:cNvPr id="6" name="直線矢印コネクタ 5">
              <a:extLst>
                <a:ext uri="{FF2B5EF4-FFF2-40B4-BE49-F238E27FC236}">
                  <a16:creationId xmlns:a16="http://schemas.microsoft.com/office/drawing/2014/main" id="{2B5367DB-FA77-59E0-00B2-00E5AAB7167D}"/>
                </a:ext>
              </a:extLst>
            </xdr:cNvPr>
            <xdr:cNvCxnSpPr/>
          </xdr:nvCxnSpPr>
          <xdr:spPr>
            <a:xfrm>
              <a:off x="3198698" y="1160890"/>
              <a:ext cx="0" cy="238107"/>
            </a:xfrm>
            <a:prstGeom prst="straightConnector1">
              <a:avLst/>
            </a:prstGeom>
            <a:ln>
              <a:prstDash val="solid"/>
              <a:tailEnd type="triangle"/>
            </a:ln>
          </xdr:spPr>
          <xdr:style>
            <a:lnRef idx="1">
              <a:schemeClr val="dk1"/>
            </a:lnRef>
            <a:fillRef idx="0">
              <a:schemeClr val="dk1"/>
            </a:fillRef>
            <a:effectRef idx="0">
              <a:schemeClr val="dk1"/>
            </a:effectRef>
            <a:fontRef idx="minor">
              <a:schemeClr val="tx1"/>
            </a:fontRef>
          </xdr:style>
        </xdr:cxnSp>
        <xdr:sp macro="" textlink="">
          <xdr:nvSpPr>
            <xdr:cNvPr id="8" name="テキスト ボックス 52">
              <a:extLst>
                <a:ext uri="{FF2B5EF4-FFF2-40B4-BE49-F238E27FC236}">
                  <a16:creationId xmlns:a16="http://schemas.microsoft.com/office/drawing/2014/main" id="{EFB162A3-024D-7729-C1D1-9E33DA45B050}"/>
                </a:ext>
              </a:extLst>
            </xdr:cNvPr>
            <xdr:cNvSpPr txBox="1"/>
          </xdr:nvSpPr>
          <xdr:spPr>
            <a:xfrm>
              <a:off x="3337184" y="1129085"/>
              <a:ext cx="1065475" cy="287655"/>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buNone/>
              </a:pPr>
              <a:r>
                <a:rPr lang="ja-JP" sz="1050" kern="100">
                  <a:effectLst/>
                  <a:latin typeface="Century" panose="02040604050505020304" pitchFamily="18" charset="0"/>
                  <a:ea typeface="BIZ UDP明朝 Medium" panose="02020500000000000000" pitchFamily="18" charset="-128"/>
                  <a:cs typeface="Times New Roman" panose="02020603050405020304" pitchFamily="18" charset="0"/>
                </a:rPr>
                <a:t>自動集計</a:t>
              </a:r>
              <a:endParaRPr lang="ja-JP" sz="1050" kern="100">
                <a:effectLst/>
                <a:latin typeface="Century" panose="02040604050505020304" pitchFamily="18" charset="0"/>
                <a:ea typeface="ＭＳ 明朝" panose="02020609040205080304" pitchFamily="17" charset="-128"/>
                <a:cs typeface="Times New Roman" panose="02020603050405020304" pitchFamily="18" charset="0"/>
              </a:endParaRPr>
            </a:p>
          </xdr:txBody>
        </xdr:sp>
      </xdr:grpSp>
      <xdr:cxnSp macro="">
        <xdr:nvCxnSpPr>
          <xdr:cNvPr id="5" name="直線矢印コネクタ 4">
            <a:extLst>
              <a:ext uri="{FF2B5EF4-FFF2-40B4-BE49-F238E27FC236}">
                <a16:creationId xmlns:a16="http://schemas.microsoft.com/office/drawing/2014/main" id="{96C9FC90-F60D-2816-7432-9646BC9B0235}"/>
              </a:ext>
            </a:extLst>
          </xdr:cNvPr>
          <xdr:cNvCxnSpPr/>
        </xdr:nvCxnSpPr>
        <xdr:spPr>
          <a:xfrm>
            <a:off x="3166892" y="2512613"/>
            <a:ext cx="0" cy="237490"/>
          </a:xfrm>
          <a:prstGeom prst="straightConnector1">
            <a:avLst/>
          </a:prstGeom>
          <a:ln>
            <a:prstDash val="dash"/>
            <a:tailEnd type="triangle"/>
          </a:ln>
        </xdr:spPr>
        <xdr:style>
          <a:lnRef idx="1">
            <a:schemeClr val="dk1"/>
          </a:lnRef>
          <a:fillRef idx="0">
            <a:schemeClr val="dk1"/>
          </a:fillRef>
          <a:effectRef idx="0">
            <a:schemeClr val="dk1"/>
          </a:effectRef>
          <a:fontRef idx="minor">
            <a:schemeClr val="tx1"/>
          </a:fontRef>
        </xdr:style>
      </xdr:cxnSp>
    </xdr:grpSp>
    <xdr:clientData/>
  </xdr:twoCellAnchor>
  <xdr:twoCellAnchor>
    <xdr:from>
      <xdr:col>1</xdr:col>
      <xdr:colOff>122672</xdr:colOff>
      <xdr:row>31</xdr:row>
      <xdr:rowOff>382249</xdr:rowOff>
    </xdr:from>
    <xdr:to>
      <xdr:col>1</xdr:col>
      <xdr:colOff>3494525</xdr:colOff>
      <xdr:row>33</xdr:row>
      <xdr:rowOff>103866</xdr:rowOff>
    </xdr:to>
    <xdr:sp macro="" textlink="">
      <xdr:nvSpPr>
        <xdr:cNvPr id="28" name="右中かっこ 27">
          <a:extLst>
            <a:ext uri="{FF2B5EF4-FFF2-40B4-BE49-F238E27FC236}">
              <a16:creationId xmlns:a16="http://schemas.microsoft.com/office/drawing/2014/main" id="{B98278EF-7DA8-463B-AEEA-8867C0AED016}"/>
            </a:ext>
          </a:extLst>
        </xdr:cNvPr>
        <xdr:cNvSpPr/>
      </xdr:nvSpPr>
      <xdr:spPr>
        <a:xfrm rot="16200000">
          <a:off x="1938265" y="11168231"/>
          <a:ext cx="388367" cy="3371853"/>
        </a:xfrm>
        <a:prstGeom prst="rightBrace">
          <a:avLst/>
        </a:prstGeom>
        <a:ln w="28575">
          <a:solidFill>
            <a:schemeClr val="accent5"/>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4287370</xdr:colOff>
      <xdr:row>31</xdr:row>
      <xdr:rowOff>348342</xdr:rowOff>
    </xdr:from>
    <xdr:to>
      <xdr:col>11</xdr:col>
      <xdr:colOff>152403</xdr:colOff>
      <xdr:row>33</xdr:row>
      <xdr:rowOff>85725</xdr:rowOff>
    </xdr:to>
    <xdr:sp macro="" textlink="">
      <xdr:nvSpPr>
        <xdr:cNvPr id="29" name="右中かっこ 28">
          <a:extLst>
            <a:ext uri="{FF2B5EF4-FFF2-40B4-BE49-F238E27FC236}">
              <a16:creationId xmlns:a16="http://schemas.microsoft.com/office/drawing/2014/main" id="{28C62288-B92D-4BC3-B31F-95C834EEAD87}"/>
            </a:ext>
          </a:extLst>
        </xdr:cNvPr>
        <xdr:cNvSpPr/>
      </xdr:nvSpPr>
      <xdr:spPr>
        <a:xfrm rot="16200000">
          <a:off x="8328132" y="8909155"/>
          <a:ext cx="404133" cy="7837958"/>
        </a:xfrm>
        <a:prstGeom prst="rightBrace">
          <a:avLst/>
        </a:prstGeom>
        <a:ln w="28575">
          <a:solidFill>
            <a:schemeClr val="accent5"/>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3553487</xdr:colOff>
      <xdr:row>31</xdr:row>
      <xdr:rowOff>416630</xdr:rowOff>
    </xdr:from>
    <xdr:to>
      <xdr:col>1</xdr:col>
      <xdr:colOff>4237473</xdr:colOff>
      <xdr:row>33</xdr:row>
      <xdr:rowOff>85724</xdr:rowOff>
    </xdr:to>
    <xdr:sp macro="" textlink="">
      <xdr:nvSpPr>
        <xdr:cNvPr id="30" name="右中かっこ 29">
          <a:extLst>
            <a:ext uri="{FF2B5EF4-FFF2-40B4-BE49-F238E27FC236}">
              <a16:creationId xmlns:a16="http://schemas.microsoft.com/office/drawing/2014/main" id="{13D35E9E-E99C-445D-86E8-88A6BC5C13D3}"/>
            </a:ext>
          </a:extLst>
        </xdr:cNvPr>
        <xdr:cNvSpPr/>
      </xdr:nvSpPr>
      <xdr:spPr>
        <a:xfrm rot="16200000">
          <a:off x="4051408" y="12520284"/>
          <a:ext cx="335844" cy="683986"/>
        </a:xfrm>
        <a:prstGeom prst="rightBrace">
          <a:avLst/>
        </a:prstGeom>
        <a:ln w="28575"/>
      </xdr:spPr>
      <xdr:style>
        <a:lnRef idx="1">
          <a:schemeClr val="accent2"/>
        </a:lnRef>
        <a:fillRef idx="0">
          <a:schemeClr val="accent2"/>
        </a:fillRef>
        <a:effectRef idx="0">
          <a:schemeClr val="accent2"/>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154633</xdr:colOff>
      <xdr:row>45</xdr:row>
      <xdr:rowOff>26501</xdr:rowOff>
    </xdr:from>
    <xdr:to>
      <xdr:col>11</xdr:col>
      <xdr:colOff>449625</xdr:colOff>
      <xdr:row>49</xdr:row>
      <xdr:rowOff>112712</xdr:rowOff>
    </xdr:to>
    <xdr:sp macro="" textlink="">
      <xdr:nvSpPr>
        <xdr:cNvPr id="32" name="四角形: 角を丸くする 31">
          <a:extLst>
            <a:ext uri="{FF2B5EF4-FFF2-40B4-BE49-F238E27FC236}">
              <a16:creationId xmlns:a16="http://schemas.microsoft.com/office/drawing/2014/main" id="{A38F0253-31E9-53DF-4774-BDE230C3FA48}"/>
            </a:ext>
          </a:extLst>
        </xdr:cNvPr>
        <xdr:cNvSpPr/>
      </xdr:nvSpPr>
      <xdr:spPr>
        <a:xfrm>
          <a:off x="483678" y="13413456"/>
          <a:ext cx="12331129" cy="709665"/>
        </a:xfrm>
        <a:prstGeom prst="roundRect">
          <a:avLst/>
        </a:prstGeom>
        <a:solidFill>
          <a:schemeClr val="accent3">
            <a:alpha val="30000"/>
          </a:schemeClr>
        </a:solidFill>
        <a:ln w="28575">
          <a:solidFill>
            <a:schemeClr val="accent3">
              <a:lumMod val="75000"/>
            </a:schemeClr>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140856</xdr:colOff>
      <xdr:row>50</xdr:row>
      <xdr:rowOff>7059</xdr:rowOff>
    </xdr:from>
    <xdr:to>
      <xdr:col>11</xdr:col>
      <xdr:colOff>424140</xdr:colOff>
      <xdr:row>51</xdr:row>
      <xdr:rowOff>155864</xdr:rowOff>
    </xdr:to>
    <xdr:sp macro="" textlink="">
      <xdr:nvSpPr>
        <xdr:cNvPr id="33" name="四角形: 角を丸くする 32">
          <a:extLst>
            <a:ext uri="{FF2B5EF4-FFF2-40B4-BE49-F238E27FC236}">
              <a16:creationId xmlns:a16="http://schemas.microsoft.com/office/drawing/2014/main" id="{9C6C44E3-0674-DFCF-7337-C923F5CCA89D}"/>
            </a:ext>
          </a:extLst>
        </xdr:cNvPr>
        <xdr:cNvSpPr/>
      </xdr:nvSpPr>
      <xdr:spPr>
        <a:xfrm>
          <a:off x="461242" y="15922468"/>
          <a:ext cx="12241489" cy="321987"/>
        </a:xfrm>
        <a:prstGeom prst="roundRect">
          <a:avLst/>
        </a:prstGeom>
        <a:noFill/>
        <a:ln w="28575">
          <a:solidFill>
            <a:srgbClr val="FF0000"/>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372342</xdr:colOff>
      <xdr:row>53</xdr:row>
      <xdr:rowOff>118253</xdr:rowOff>
    </xdr:from>
    <xdr:to>
      <xdr:col>11</xdr:col>
      <xdr:colOff>553317</xdr:colOff>
      <xdr:row>55</xdr:row>
      <xdr:rowOff>1238251</xdr:rowOff>
    </xdr:to>
    <xdr:sp macro="" textlink="">
      <xdr:nvSpPr>
        <xdr:cNvPr id="34" name="テキスト ボックス 33">
          <a:extLst>
            <a:ext uri="{FF2B5EF4-FFF2-40B4-BE49-F238E27FC236}">
              <a16:creationId xmlns:a16="http://schemas.microsoft.com/office/drawing/2014/main" id="{AE2B7BAB-6354-6127-20B1-CCAB3FCFB438}"/>
            </a:ext>
          </a:extLst>
        </xdr:cNvPr>
        <xdr:cNvSpPr txBox="1"/>
      </xdr:nvSpPr>
      <xdr:spPr>
        <a:xfrm>
          <a:off x="9914660" y="16631139"/>
          <a:ext cx="2917248" cy="1466362"/>
        </a:xfrm>
        <a:prstGeom prst="wedgeRoundRectCallout">
          <a:avLst>
            <a:gd name="adj1" fmla="val 37978"/>
            <a:gd name="adj2" fmla="val -79879"/>
            <a:gd name="adj3" fmla="val 16667"/>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合計欄</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自動入力</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endParaRPr kumimoji="1" lang="en-US" altLang="ja-JP" sz="1100" b="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シート「１－２」に自動表示する、定期報告に使用する集計行です。</a:t>
          </a:r>
          <a:r>
            <a:rPr kumimoji="1" lang="ja-JP" altLang="en-US" sz="1100" u="sng">
              <a:solidFill>
                <a:srgbClr val="FF0000"/>
              </a:solidFill>
              <a:latin typeface="BIZ UDPゴシック" panose="020B0400000000000000" pitchFamily="50" charset="-128"/>
              <a:ea typeface="BIZ UDPゴシック" panose="020B0400000000000000" pitchFamily="50" charset="-128"/>
            </a:rPr>
            <a:t>この２行は削除しないでください。</a:t>
          </a:r>
          <a:endParaRPr kumimoji="1" lang="en-US" altLang="ja-JP" sz="1100" u="sng">
            <a:solidFill>
              <a:srgbClr val="FF0000"/>
            </a:solidFill>
            <a:latin typeface="BIZ UDPゴシック" panose="020B0400000000000000" pitchFamily="50" charset="-128"/>
            <a:ea typeface="BIZ UDPゴシック" panose="020B0400000000000000" pitchFamily="50" charset="-128"/>
          </a:endParaRPr>
        </a:p>
        <a:p>
          <a:r>
            <a:rPr kumimoji="1" lang="ja-JP" altLang="en-US" sz="1100" u="none">
              <a:solidFill>
                <a:sysClr val="windowText" lastClr="000000"/>
              </a:solidFill>
              <a:latin typeface="BIZ UDPゴシック" panose="020B0400000000000000" pitchFamily="50" charset="-128"/>
              <a:ea typeface="BIZ UDPゴシック" panose="020B0400000000000000" pitchFamily="50" charset="-128"/>
            </a:rPr>
            <a:t>また、行を追加して入力した場合は適宜集計範囲を確認ください。</a:t>
          </a:r>
        </a:p>
      </xdr:txBody>
    </xdr:sp>
    <xdr:clientData/>
  </xdr:twoCellAnchor>
  <xdr:twoCellAnchor>
    <xdr:from>
      <xdr:col>3</xdr:col>
      <xdr:colOff>51956</xdr:colOff>
      <xdr:row>53</xdr:row>
      <xdr:rowOff>103581</xdr:rowOff>
    </xdr:from>
    <xdr:to>
      <xdr:col>7</xdr:col>
      <xdr:colOff>225137</xdr:colOff>
      <xdr:row>55</xdr:row>
      <xdr:rowOff>1160318</xdr:rowOff>
    </xdr:to>
    <xdr:sp macro="" textlink="">
      <xdr:nvSpPr>
        <xdr:cNvPr id="35" name="テキスト ボックス 34">
          <a:extLst>
            <a:ext uri="{FF2B5EF4-FFF2-40B4-BE49-F238E27FC236}">
              <a16:creationId xmlns:a16="http://schemas.microsoft.com/office/drawing/2014/main" id="{C6035E75-5668-F642-2913-8F8636B4E201}"/>
            </a:ext>
          </a:extLst>
        </xdr:cNvPr>
        <xdr:cNvSpPr txBox="1"/>
      </xdr:nvSpPr>
      <xdr:spPr>
        <a:xfrm>
          <a:off x="6858001" y="16616467"/>
          <a:ext cx="2909454" cy="1403101"/>
        </a:xfrm>
        <a:prstGeom prst="wedgeRoundRectCallout">
          <a:avLst>
            <a:gd name="adj1" fmla="val -1584"/>
            <a:gd name="adj2" fmla="val -125799"/>
            <a:gd name="adj3" fmla="val 16667"/>
          </a:avLst>
        </a:prstGeom>
        <a:solidFill>
          <a:schemeClr val="bg1"/>
        </a:solidFill>
        <a:ln w="9525" cmpd="sng">
          <a:solidFill>
            <a:schemeClr val="accent3">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行が不足する場合は、集計行との間に行を挿入してください。</a:t>
          </a:r>
        </a:p>
        <a:p>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自動入力のセルは計算式コピーが必要です</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上のセルをコピーしてください</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p>
        <a:p>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352424</xdr:colOff>
      <xdr:row>89</xdr:row>
      <xdr:rowOff>59441</xdr:rowOff>
    </xdr:from>
    <xdr:to>
      <xdr:col>10</xdr:col>
      <xdr:colOff>495300</xdr:colOff>
      <xdr:row>94</xdr:row>
      <xdr:rowOff>47625</xdr:rowOff>
    </xdr:to>
    <xdr:sp macro="" textlink="">
      <xdr:nvSpPr>
        <xdr:cNvPr id="80" name="四角形: 角を丸くする 79">
          <a:extLst>
            <a:ext uri="{FF2B5EF4-FFF2-40B4-BE49-F238E27FC236}">
              <a16:creationId xmlns:a16="http://schemas.microsoft.com/office/drawing/2014/main" id="{EB5FFCAA-D9EF-896B-D15B-33C7FF9E273B}"/>
            </a:ext>
          </a:extLst>
        </xdr:cNvPr>
        <xdr:cNvSpPr/>
      </xdr:nvSpPr>
      <xdr:spPr>
        <a:xfrm>
          <a:off x="676274" y="25005416"/>
          <a:ext cx="11430001" cy="845434"/>
        </a:xfrm>
        <a:prstGeom prst="roundRect">
          <a:avLst/>
        </a:prstGeom>
        <a:solidFill>
          <a:schemeClr val="accent3">
            <a:alpha val="30000"/>
          </a:schemeClr>
        </a:solidFill>
        <a:ln w="28575">
          <a:solidFill>
            <a:schemeClr val="accent3">
              <a:lumMod val="75000"/>
            </a:schemeClr>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261133</xdr:colOff>
      <xdr:row>53</xdr:row>
      <xdr:rowOff>31545</xdr:rowOff>
    </xdr:from>
    <xdr:to>
      <xdr:col>1</xdr:col>
      <xdr:colOff>3186546</xdr:colOff>
      <xdr:row>55</xdr:row>
      <xdr:rowOff>1428750</xdr:rowOff>
    </xdr:to>
    <xdr:sp macro="" textlink="">
      <xdr:nvSpPr>
        <xdr:cNvPr id="38" name="テキスト ボックス 37">
          <a:extLst>
            <a:ext uri="{FF2B5EF4-FFF2-40B4-BE49-F238E27FC236}">
              <a16:creationId xmlns:a16="http://schemas.microsoft.com/office/drawing/2014/main" id="{17CEAB8E-D25F-45DE-8820-0C3ECD7CF20C}"/>
            </a:ext>
          </a:extLst>
        </xdr:cNvPr>
        <xdr:cNvSpPr txBox="1"/>
      </xdr:nvSpPr>
      <xdr:spPr>
        <a:xfrm>
          <a:off x="581519" y="16544431"/>
          <a:ext cx="2925413" cy="1743569"/>
        </a:xfrm>
        <a:prstGeom prst="wedgeRoundRectCallout">
          <a:avLst>
            <a:gd name="adj1" fmla="val -44470"/>
            <a:gd name="adj2" fmla="val -75770"/>
            <a:gd name="adj3" fmla="val 16667"/>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住戸記入チェック欄</a:t>
          </a:r>
        </a:p>
        <a:p>
          <a:r>
            <a:rPr kumimoji="1" lang="ja-JP" altLang="en-US" sz="1100">
              <a:solidFill>
                <a:schemeClr val="tx1"/>
              </a:solidFill>
              <a:latin typeface="BIZ UDPゴシック" panose="020B0400000000000000" pitchFamily="50" charset="-128"/>
              <a:ea typeface="BIZ UDPゴシック" panose="020B0400000000000000" pitchFamily="50" charset="-128"/>
            </a:rPr>
            <a:t>入居者の有無に関わらず、すべての住戸が１行ずつ表示されていない場合は「</a:t>
          </a:r>
          <a:r>
            <a:rPr kumimoji="1" lang="en-US" altLang="ja-JP" sz="1100">
              <a:solidFill>
                <a:schemeClr val="tx1"/>
              </a:solidFill>
              <a:latin typeface="BIZ UDPゴシック" panose="020B0400000000000000" pitchFamily="50" charset="-128"/>
              <a:ea typeface="BIZ UDPゴシック" panose="020B0400000000000000" pitchFamily="50" charset="-128"/>
            </a:rPr>
            <a:t>NG</a:t>
          </a:r>
          <a:r>
            <a:rPr kumimoji="1" lang="ja-JP" altLang="en-US" sz="1100">
              <a:solidFill>
                <a:schemeClr val="tx1"/>
              </a:solidFill>
              <a:latin typeface="BIZ UDPゴシック" panose="020B0400000000000000" pitchFamily="50" charset="-128"/>
              <a:ea typeface="BIZ UDPゴシック" panose="020B0400000000000000" pitchFamily="50" charset="-128"/>
            </a:rPr>
            <a:t>」と表示されます。</a:t>
          </a:r>
          <a:br>
            <a:rPr kumimoji="1" lang="en-US" altLang="ja-JP" sz="1100">
              <a:solidFill>
                <a:schemeClr val="tx1"/>
              </a:solidFill>
              <a:latin typeface="BIZ UDPゴシック" panose="020B0400000000000000" pitchFamily="50" charset="-128"/>
              <a:ea typeface="BIZ UDPゴシック" panose="020B0400000000000000" pitchFamily="50" charset="-128"/>
            </a:rPr>
          </a:br>
          <a:r>
            <a:rPr kumimoji="1" lang="ja-JP" altLang="en-US" sz="1100" u="sng">
              <a:solidFill>
                <a:srgbClr val="FF0000"/>
              </a:solidFill>
              <a:latin typeface="BIZ UDPゴシック" panose="020B0400000000000000" pitchFamily="50" charset="-128"/>
              <a:ea typeface="BIZ UDPゴシック" panose="020B0400000000000000" pitchFamily="50" charset="-128"/>
            </a:rPr>
            <a:t>退居または住宅種別を変更して入居がない住戸も、行を作成してください</a:t>
          </a:r>
          <a:r>
            <a:rPr kumimoji="1" lang="ja-JP" altLang="en-US" sz="1100" u="none">
              <a:solidFill>
                <a:sysClr val="windowText" lastClr="000000"/>
              </a:solidFill>
              <a:latin typeface="BIZ UDPゴシック" panose="020B0400000000000000" pitchFamily="50" charset="-128"/>
              <a:ea typeface="BIZ UDPゴシック" panose="020B0400000000000000" pitchFamily="50" charset="-128"/>
            </a:rPr>
            <a:t>（入居者名の欄に「空き」と入力してください）。</a:t>
          </a:r>
        </a:p>
      </xdr:txBody>
    </xdr:sp>
    <xdr:clientData/>
  </xdr:twoCellAnchor>
  <xdr:twoCellAnchor>
    <xdr:from>
      <xdr:col>2</xdr:col>
      <xdr:colOff>476250</xdr:colOff>
      <xdr:row>156</xdr:row>
      <xdr:rowOff>202332</xdr:rowOff>
    </xdr:from>
    <xdr:to>
      <xdr:col>10</xdr:col>
      <xdr:colOff>380999</xdr:colOff>
      <xdr:row>157</xdr:row>
      <xdr:rowOff>39765</xdr:rowOff>
    </xdr:to>
    <xdr:sp macro="" textlink="">
      <xdr:nvSpPr>
        <xdr:cNvPr id="61" name="テキスト ボックス 60">
          <a:extLst>
            <a:ext uri="{FF2B5EF4-FFF2-40B4-BE49-F238E27FC236}">
              <a16:creationId xmlns:a16="http://schemas.microsoft.com/office/drawing/2014/main" id="{8837716C-0EAD-ABB1-BB3F-838C3D4CBB2E}"/>
            </a:ext>
          </a:extLst>
        </xdr:cNvPr>
        <xdr:cNvSpPr txBox="1"/>
      </xdr:nvSpPr>
      <xdr:spPr>
        <a:xfrm>
          <a:off x="6600825" y="39302457"/>
          <a:ext cx="5391149" cy="789933"/>
        </a:xfrm>
        <a:prstGeom prst="wedgeRoundRectCallout">
          <a:avLst>
            <a:gd name="adj1" fmla="val -29267"/>
            <a:gd name="adj2" fmla="val 172662"/>
            <a:gd name="adj3" fmla="val 16667"/>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つなぎ先の入力は要援助者のみで可</a:t>
          </a:r>
          <a:b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b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定期報告における報告事項は、要援助者のつなぎ件数のため</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p>
        <a:p>
          <a:r>
            <a:rPr kumimoji="1" lang="ja-JP" altLang="en-US" sz="1100">
              <a:solidFill>
                <a:schemeClr val="tx1"/>
              </a:solidFill>
              <a:latin typeface="BIZ UDPゴシック" panose="020B0400000000000000" pitchFamily="50" charset="-128"/>
              <a:ea typeface="BIZ UDPゴシック" panose="020B0400000000000000" pitchFamily="50" charset="-128"/>
            </a:rPr>
            <a:t>複数のつなぎ先がある場合は</a:t>
          </a:r>
          <a:r>
            <a:rPr kumimoji="1" lang="en-US" altLang="ja-JP" sz="1100">
              <a:solidFill>
                <a:schemeClr val="tx1"/>
              </a:solidFill>
              <a:latin typeface="BIZ UDPゴシック" panose="020B0400000000000000" pitchFamily="50" charset="-128"/>
              <a:ea typeface="BIZ UDPゴシック" panose="020B0400000000000000" pitchFamily="50" charset="-128"/>
            </a:rPr>
            <a:t>/</a:t>
          </a:r>
          <a:r>
            <a:rPr kumimoji="1" lang="ja-JP" altLang="en-US" sz="1100">
              <a:solidFill>
                <a:schemeClr val="tx1"/>
              </a:solidFill>
              <a:latin typeface="BIZ UDPゴシック" panose="020B0400000000000000" pitchFamily="50" charset="-128"/>
              <a:ea typeface="BIZ UDPゴシック" panose="020B0400000000000000" pitchFamily="50" charset="-128"/>
            </a:rPr>
            <a:t>を入れる等してください</a:t>
          </a:r>
        </a:p>
      </xdr:txBody>
    </xdr:sp>
    <xdr:clientData/>
  </xdr:twoCellAnchor>
  <xdr:twoCellAnchor>
    <xdr:from>
      <xdr:col>1</xdr:col>
      <xdr:colOff>73503</xdr:colOff>
      <xdr:row>156</xdr:row>
      <xdr:rowOff>66675</xdr:rowOff>
    </xdr:from>
    <xdr:to>
      <xdr:col>1</xdr:col>
      <xdr:colOff>4029074</xdr:colOff>
      <xdr:row>157</xdr:row>
      <xdr:rowOff>49296</xdr:rowOff>
    </xdr:to>
    <xdr:sp macro="" textlink="">
      <xdr:nvSpPr>
        <xdr:cNvPr id="64" name="テキスト ボックス 63">
          <a:extLst>
            <a:ext uri="{FF2B5EF4-FFF2-40B4-BE49-F238E27FC236}">
              <a16:creationId xmlns:a16="http://schemas.microsoft.com/office/drawing/2014/main" id="{E0E374C9-2963-FFFE-4029-018E9826BBFC}"/>
            </a:ext>
          </a:extLst>
        </xdr:cNvPr>
        <xdr:cNvSpPr txBox="1"/>
      </xdr:nvSpPr>
      <xdr:spPr>
        <a:xfrm>
          <a:off x="397353" y="39166800"/>
          <a:ext cx="3955571" cy="935121"/>
        </a:xfrm>
        <a:prstGeom prst="wedgeRoundRectCallout">
          <a:avLst>
            <a:gd name="adj1" fmla="val -14362"/>
            <a:gd name="adj2" fmla="val 80783"/>
            <a:gd name="adj3" fmla="val 16667"/>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フィルタ機能（▼）により、要援助者のみ表示することも可能です。</a:t>
          </a: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フィルタボタンをクリックし、</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の☑をはずして</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OK</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ボタンをクリックしてください（右図参照）</a:t>
          </a:r>
        </a:p>
      </xdr:txBody>
    </xdr:sp>
    <xdr:clientData/>
  </xdr:twoCellAnchor>
  <xdr:twoCellAnchor editAs="oneCell">
    <xdr:from>
      <xdr:col>3</xdr:col>
      <xdr:colOff>195121</xdr:colOff>
      <xdr:row>206</xdr:row>
      <xdr:rowOff>80816</xdr:rowOff>
    </xdr:from>
    <xdr:to>
      <xdr:col>10</xdr:col>
      <xdr:colOff>505403</xdr:colOff>
      <xdr:row>237</xdr:row>
      <xdr:rowOff>8071</xdr:rowOff>
    </xdr:to>
    <xdr:pic>
      <xdr:nvPicPr>
        <xdr:cNvPr id="70" name="図 69">
          <a:extLst>
            <a:ext uri="{FF2B5EF4-FFF2-40B4-BE49-F238E27FC236}">
              <a16:creationId xmlns:a16="http://schemas.microsoft.com/office/drawing/2014/main" id="{FEAB17ED-238E-4766-8FFD-2F61B89C29D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7018485" y="48052180"/>
          <a:ext cx="5159373" cy="47653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305707</xdr:colOff>
      <xdr:row>10</xdr:row>
      <xdr:rowOff>200933</xdr:rowOff>
    </xdr:from>
    <xdr:to>
      <xdr:col>10</xdr:col>
      <xdr:colOff>326571</xdr:colOff>
      <xdr:row>15</xdr:row>
      <xdr:rowOff>40821</xdr:rowOff>
    </xdr:to>
    <xdr:sp macro="" textlink="">
      <xdr:nvSpPr>
        <xdr:cNvPr id="71" name="吹き出し: 角を丸めた四角形 70">
          <a:extLst>
            <a:ext uri="{FF2B5EF4-FFF2-40B4-BE49-F238E27FC236}">
              <a16:creationId xmlns:a16="http://schemas.microsoft.com/office/drawing/2014/main" id="{C383B563-A406-5F1E-26EC-DF42C3D00EB9}"/>
            </a:ext>
          </a:extLst>
        </xdr:cNvPr>
        <xdr:cNvSpPr/>
      </xdr:nvSpPr>
      <xdr:spPr>
        <a:xfrm>
          <a:off x="6428921" y="5548540"/>
          <a:ext cx="5463721" cy="737960"/>
        </a:xfrm>
        <a:prstGeom prst="wedgeRoundRectCallout">
          <a:avLst>
            <a:gd name="adj1" fmla="val -69848"/>
            <a:gd name="adj2" fmla="val 27281"/>
            <a:gd name="adj3" fmla="val 16667"/>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「入力シート」に、入居者やサポートの内容等を入力すると、定期報告に必要な件数等が集計され、「集計シート」に自動表示されます</a:t>
          </a:r>
        </a:p>
      </xdr:txBody>
    </xdr:sp>
    <xdr:clientData/>
  </xdr:twoCellAnchor>
  <xdr:twoCellAnchor>
    <xdr:from>
      <xdr:col>2</xdr:col>
      <xdr:colOff>332922</xdr:colOff>
      <xdr:row>17</xdr:row>
      <xdr:rowOff>187327</xdr:rowOff>
    </xdr:from>
    <xdr:to>
      <xdr:col>10</xdr:col>
      <xdr:colOff>370569</xdr:colOff>
      <xdr:row>23</xdr:row>
      <xdr:rowOff>104776</xdr:rowOff>
    </xdr:to>
    <xdr:sp macro="" textlink="">
      <xdr:nvSpPr>
        <xdr:cNvPr id="72" name="吹き出し: 角を丸めた四角形 71">
          <a:extLst>
            <a:ext uri="{FF2B5EF4-FFF2-40B4-BE49-F238E27FC236}">
              <a16:creationId xmlns:a16="http://schemas.microsoft.com/office/drawing/2014/main" id="{0EBB395B-20E1-FDCE-1FEB-C2E5B2C75A92}"/>
            </a:ext>
          </a:extLst>
        </xdr:cNvPr>
        <xdr:cNvSpPr/>
      </xdr:nvSpPr>
      <xdr:spPr>
        <a:xfrm>
          <a:off x="6457497" y="7331077"/>
          <a:ext cx="5524047" cy="1355724"/>
        </a:xfrm>
        <a:prstGeom prst="wedgeRoundRectCallout">
          <a:avLst>
            <a:gd name="adj1" fmla="val -66396"/>
            <a:gd name="adj2" fmla="val -30047"/>
            <a:gd name="adj3" fmla="val 16667"/>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「２－１」は、認定を受けた住戸について、入居者ごとにシート</a:t>
          </a:r>
          <a: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個票</a:t>
          </a:r>
          <a: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を準備してください。ひな形では、シート名は「住戸番号＋氏名」にしています。</a:t>
          </a:r>
          <a:endParaRPr kumimoji="1" lang="en-US" altLang="ja-JP" sz="1200">
            <a:solidFill>
              <a:sysClr val="windowText" lastClr="000000"/>
            </a:solidFill>
            <a:latin typeface="BIZ UDPゴシック" panose="020B0400000000000000" pitchFamily="50" charset="-128"/>
            <a:ea typeface="BIZ UDPゴシック" panose="020B0400000000000000" pitchFamily="50" charset="-128"/>
          </a:endParaRPr>
        </a:p>
        <a:p>
          <a:pPr algn="l"/>
          <a:r>
            <a:rPr kumimoji="1" lang="ja-JP" altLang="en-US" sz="1200" u="none">
              <a:solidFill>
                <a:sysClr val="windowText" lastClr="000000"/>
              </a:solidFill>
              <a:latin typeface="BIZ UDPゴシック" panose="020B0400000000000000" pitchFamily="50" charset="-128"/>
              <a:ea typeface="BIZ UDPゴシック" panose="020B0400000000000000" pitchFamily="50" charset="-128"/>
            </a:rPr>
            <a:t>空き住戸分の個票は作成しなくても支障ありませんが、</a:t>
          </a:r>
          <a:r>
            <a:rPr kumimoji="1" lang="ja-JP" altLang="en-US" sz="1200" u="sng">
              <a:solidFill>
                <a:srgbClr val="FF0000"/>
              </a:solidFill>
              <a:latin typeface="BIZ UDPゴシック" panose="020B0400000000000000" pitchFamily="50" charset="-128"/>
              <a:ea typeface="BIZ UDPゴシック" panose="020B0400000000000000" pitchFamily="50" charset="-128"/>
            </a:rPr>
            <a:t>入居者が入れ替わるたびに個票を追加してください。また、入居者退居後も、当該年度内は個票は削除しないでください。</a:t>
          </a:r>
          <a: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200">
              <a:solidFill>
                <a:sysClr val="windowText" lastClr="000000"/>
              </a:solidFill>
              <a:latin typeface="BIZ UDPゴシック" panose="020B0400000000000000" pitchFamily="50" charset="-128"/>
              <a:ea typeface="BIZ UDPゴシック" panose="020B0400000000000000" pitchFamily="50" charset="-128"/>
            </a:rPr>
            <a:t>定期報告の集計に必要なため</a:t>
          </a:r>
          <a:r>
            <a:rPr kumimoji="1" lang="en-US" altLang="ja-JP" sz="1200">
              <a:solidFill>
                <a:sysClr val="windowText" lastClr="000000"/>
              </a:solidFill>
              <a:latin typeface="BIZ UDPゴシック" panose="020B0400000000000000" pitchFamily="50" charset="-128"/>
              <a:ea typeface="BIZ UDPゴシック" panose="020B0400000000000000" pitchFamily="50" charset="-128"/>
            </a:rPr>
            <a:t>)</a:t>
          </a:r>
        </a:p>
      </xdr:txBody>
    </xdr:sp>
    <xdr:clientData/>
  </xdr:twoCellAnchor>
  <xdr:twoCellAnchor>
    <xdr:from>
      <xdr:col>1</xdr:col>
      <xdr:colOff>1455264</xdr:colOff>
      <xdr:row>31</xdr:row>
      <xdr:rowOff>145597</xdr:rowOff>
    </xdr:from>
    <xdr:to>
      <xdr:col>1</xdr:col>
      <xdr:colOff>2465367</xdr:colOff>
      <xdr:row>31</xdr:row>
      <xdr:rowOff>395514</xdr:rowOff>
    </xdr:to>
    <xdr:sp macro="" textlink="">
      <xdr:nvSpPr>
        <xdr:cNvPr id="73" name="テキスト ボックス 72">
          <a:extLst>
            <a:ext uri="{FF2B5EF4-FFF2-40B4-BE49-F238E27FC236}">
              <a16:creationId xmlns:a16="http://schemas.microsoft.com/office/drawing/2014/main" id="{C2EF710A-2D00-3CBB-E41E-CFE865190587}"/>
            </a:ext>
          </a:extLst>
        </xdr:cNvPr>
        <xdr:cNvSpPr txBox="1"/>
      </xdr:nvSpPr>
      <xdr:spPr>
        <a:xfrm>
          <a:off x="1781835" y="10881633"/>
          <a:ext cx="1010103" cy="2499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入力が必要</a:t>
          </a:r>
        </a:p>
      </xdr:txBody>
    </xdr:sp>
    <xdr:clientData/>
  </xdr:twoCellAnchor>
  <xdr:twoCellAnchor>
    <xdr:from>
      <xdr:col>1</xdr:col>
      <xdr:colOff>3288146</xdr:colOff>
      <xdr:row>31</xdr:row>
      <xdr:rowOff>148772</xdr:rowOff>
    </xdr:from>
    <xdr:to>
      <xdr:col>1</xdr:col>
      <xdr:colOff>4808063</xdr:colOff>
      <xdr:row>31</xdr:row>
      <xdr:rowOff>414564</xdr:rowOff>
    </xdr:to>
    <xdr:sp macro="" textlink="">
      <xdr:nvSpPr>
        <xdr:cNvPr id="74" name="テキスト ボックス 73">
          <a:extLst>
            <a:ext uri="{FF2B5EF4-FFF2-40B4-BE49-F238E27FC236}">
              <a16:creationId xmlns:a16="http://schemas.microsoft.com/office/drawing/2014/main" id="{A52F09A7-4862-6A89-17BB-9B16E7DAFF9C}"/>
            </a:ext>
          </a:extLst>
        </xdr:cNvPr>
        <xdr:cNvSpPr txBox="1"/>
      </xdr:nvSpPr>
      <xdr:spPr>
        <a:xfrm>
          <a:off x="3614717" y="10884808"/>
          <a:ext cx="1519917" cy="265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入力不要（自動入力）</a:t>
          </a:r>
        </a:p>
      </xdr:txBody>
    </xdr:sp>
    <xdr:clientData/>
  </xdr:twoCellAnchor>
  <xdr:twoCellAnchor>
    <xdr:from>
      <xdr:col>4</xdr:col>
      <xdr:colOff>638712</xdr:colOff>
      <xdr:row>31</xdr:row>
      <xdr:rowOff>97972</xdr:rowOff>
    </xdr:from>
    <xdr:to>
      <xdr:col>6</xdr:col>
      <xdr:colOff>284142</xdr:colOff>
      <xdr:row>31</xdr:row>
      <xdr:rowOff>351064</xdr:rowOff>
    </xdr:to>
    <xdr:sp macro="" textlink="">
      <xdr:nvSpPr>
        <xdr:cNvPr id="75" name="テキスト ボックス 74">
          <a:extLst>
            <a:ext uri="{FF2B5EF4-FFF2-40B4-BE49-F238E27FC236}">
              <a16:creationId xmlns:a16="http://schemas.microsoft.com/office/drawing/2014/main" id="{D2F8D3C9-1476-9B3F-67BE-0D79527B8876}"/>
            </a:ext>
          </a:extLst>
        </xdr:cNvPr>
        <xdr:cNvSpPr txBox="1"/>
      </xdr:nvSpPr>
      <xdr:spPr>
        <a:xfrm>
          <a:off x="8134887" y="12375697"/>
          <a:ext cx="1017030" cy="253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入力が必要</a:t>
          </a:r>
        </a:p>
      </xdr:txBody>
    </xdr:sp>
    <xdr:clientData/>
  </xdr:twoCellAnchor>
  <xdr:twoCellAnchor>
    <xdr:from>
      <xdr:col>1</xdr:col>
      <xdr:colOff>3307773</xdr:colOff>
      <xdr:row>52</xdr:row>
      <xdr:rowOff>161430</xdr:rowOff>
    </xdr:from>
    <xdr:to>
      <xdr:col>2</xdr:col>
      <xdr:colOff>640773</xdr:colOff>
      <xdr:row>55</xdr:row>
      <xdr:rowOff>1515340</xdr:rowOff>
    </xdr:to>
    <xdr:sp macro="" textlink="">
      <xdr:nvSpPr>
        <xdr:cNvPr id="78" name="テキスト ボックス 77">
          <a:extLst>
            <a:ext uri="{FF2B5EF4-FFF2-40B4-BE49-F238E27FC236}">
              <a16:creationId xmlns:a16="http://schemas.microsoft.com/office/drawing/2014/main" id="{E2187C3A-EB36-1BB8-D7FA-254ED33E82AA}"/>
            </a:ext>
          </a:extLst>
        </xdr:cNvPr>
        <xdr:cNvSpPr txBox="1"/>
      </xdr:nvSpPr>
      <xdr:spPr>
        <a:xfrm>
          <a:off x="3628159" y="16501135"/>
          <a:ext cx="3134591" cy="1873455"/>
        </a:xfrm>
        <a:prstGeom prst="wedgeRoundRectCallout">
          <a:avLst>
            <a:gd name="adj1" fmla="val -33771"/>
            <a:gd name="adj2" fmla="val -115848"/>
            <a:gd name="adj3" fmla="val 16667"/>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専用住宅チェック欄</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BIZ UDPゴシック" panose="020B0400000000000000" pitchFamily="50" charset="-128"/>
              <a:ea typeface="BIZ UDPゴシック" panose="020B0400000000000000" pitchFamily="50" charset="-128"/>
              <a:cs typeface="+mn-cs"/>
            </a:rPr>
            <a:t>「住宅種別」が「専用」である住戸について、入居者が要援助者でない場合は「</a:t>
          </a:r>
          <a:r>
            <a:rPr kumimoji="1" lang="en-US" altLang="ja-JP" sz="1100" b="0" i="0" u="none" strike="noStrike" kern="0" cap="none" spc="0" normalizeH="0" baseline="0" noProof="0">
              <a:ln>
                <a:noFill/>
              </a:ln>
              <a:solidFill>
                <a:prstClr val="black"/>
              </a:solidFill>
              <a:effectLst/>
              <a:uLnTx/>
              <a:uFillTx/>
              <a:latin typeface="BIZ UDPゴシック" panose="020B0400000000000000" pitchFamily="50" charset="-128"/>
              <a:ea typeface="BIZ UDPゴシック" panose="020B0400000000000000" pitchFamily="50" charset="-128"/>
              <a:cs typeface="+mn-cs"/>
            </a:rPr>
            <a:t>NG</a:t>
          </a:r>
          <a:r>
            <a:rPr kumimoji="1" lang="ja-JP" altLang="en-US" sz="1100" b="0" i="0" u="none" strike="noStrike" kern="0" cap="none" spc="0" normalizeH="0" baseline="0" noProof="0">
              <a:ln>
                <a:noFill/>
              </a:ln>
              <a:solidFill>
                <a:prstClr val="black"/>
              </a:solidFill>
              <a:effectLst/>
              <a:uLnTx/>
              <a:uFillTx/>
              <a:latin typeface="BIZ UDPゴシック" panose="020B0400000000000000" pitchFamily="50" charset="-128"/>
              <a:ea typeface="BIZ UDPゴシック" panose="020B0400000000000000" pitchFamily="50" charset="-128"/>
              <a:cs typeface="+mn-cs"/>
            </a:rPr>
            <a:t>」と表示されます。</a:t>
          </a:r>
          <a:r>
            <a:rPr kumimoji="1" lang="ja-JP" altLang="en-US"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住宅種別を「専用」から「非専用」に変更するとエラーは回避されます。</a:t>
          </a:r>
          <a:endParaRPr kumimoji="1" lang="en-US" altLang="ja-JP"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要援助者が入居している住戸または空き室を「専用」に変更し、計画全体における専用住戸の提供数を、計画内容に合わせるよう運用してください。</a:t>
          </a:r>
        </a:p>
      </xdr:txBody>
    </xdr:sp>
    <xdr:clientData/>
  </xdr:twoCellAnchor>
  <xdr:twoCellAnchor>
    <xdr:from>
      <xdr:col>1</xdr:col>
      <xdr:colOff>381000</xdr:colOff>
      <xdr:row>94</xdr:row>
      <xdr:rowOff>95250</xdr:rowOff>
    </xdr:from>
    <xdr:to>
      <xdr:col>10</xdr:col>
      <xdr:colOff>476250</xdr:colOff>
      <xdr:row>96</xdr:row>
      <xdr:rowOff>47626</xdr:rowOff>
    </xdr:to>
    <xdr:sp macro="" textlink="">
      <xdr:nvSpPr>
        <xdr:cNvPr id="82" name="四角形: 角を丸くする 81">
          <a:extLst>
            <a:ext uri="{FF2B5EF4-FFF2-40B4-BE49-F238E27FC236}">
              <a16:creationId xmlns:a16="http://schemas.microsoft.com/office/drawing/2014/main" id="{1A7EF2BE-824E-E4C3-EA08-84A52A2808D5}"/>
            </a:ext>
          </a:extLst>
        </xdr:cNvPr>
        <xdr:cNvSpPr/>
      </xdr:nvSpPr>
      <xdr:spPr>
        <a:xfrm>
          <a:off x="704850" y="25898475"/>
          <a:ext cx="11382375" cy="295276"/>
        </a:xfrm>
        <a:prstGeom prst="roundRect">
          <a:avLst/>
        </a:prstGeom>
        <a:noFill/>
        <a:ln w="28575">
          <a:solidFill>
            <a:srgbClr val="FF0000"/>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587912</xdr:colOff>
      <xdr:row>99</xdr:row>
      <xdr:rowOff>131904</xdr:rowOff>
    </xdr:from>
    <xdr:to>
      <xdr:col>10</xdr:col>
      <xdr:colOff>310861</xdr:colOff>
      <xdr:row>99</xdr:row>
      <xdr:rowOff>846860</xdr:rowOff>
    </xdr:to>
    <xdr:sp macro="" textlink="">
      <xdr:nvSpPr>
        <xdr:cNvPr id="81" name="テキスト ボックス 80">
          <a:extLst>
            <a:ext uri="{FF2B5EF4-FFF2-40B4-BE49-F238E27FC236}">
              <a16:creationId xmlns:a16="http://schemas.microsoft.com/office/drawing/2014/main" id="{C9AB42CE-67D6-CF53-144A-9DD3F4FD846F}"/>
            </a:ext>
          </a:extLst>
        </xdr:cNvPr>
        <xdr:cNvSpPr txBox="1"/>
      </xdr:nvSpPr>
      <xdr:spPr>
        <a:xfrm>
          <a:off x="8762094" y="27260836"/>
          <a:ext cx="3143290" cy="714956"/>
        </a:xfrm>
        <a:prstGeom prst="wedgeRoundRectCallout">
          <a:avLst>
            <a:gd name="adj1" fmla="val -28905"/>
            <a:gd name="adj2" fmla="val -241546"/>
            <a:gd name="adj3" fmla="val 16667"/>
          </a:avLst>
        </a:prstGeom>
        <a:solidFill>
          <a:schemeClr val="bg1"/>
        </a:solidFill>
        <a:ln w="9525" cmpd="sng">
          <a:solidFill>
            <a:schemeClr val="accent3">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行が不足する場合は、集計行との間に行を挿入してください。</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書式はコピーされます</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a:t>
          </a:r>
          <a:endParaRPr kumimoji="1" lang="ja-JP" altLang="en-US" sz="1100">
            <a:solidFill>
              <a:sysClr val="windowText" lastClr="000000"/>
            </a:solidFill>
            <a:latin typeface="BIZ UDPゴシック" panose="020B0400000000000000" pitchFamily="50" charset="-128"/>
            <a:ea typeface="BIZ UDPゴシック" panose="020B0400000000000000" pitchFamily="50" charset="-128"/>
          </a:endParaRPr>
        </a:p>
      </xdr:txBody>
    </xdr:sp>
    <xdr:clientData/>
  </xdr:twoCellAnchor>
  <xdr:twoCellAnchor>
    <xdr:from>
      <xdr:col>1</xdr:col>
      <xdr:colOff>638161</xdr:colOff>
      <xdr:row>99</xdr:row>
      <xdr:rowOff>30797</xdr:rowOff>
    </xdr:from>
    <xdr:to>
      <xdr:col>4</xdr:col>
      <xdr:colOff>69273</xdr:colOff>
      <xdr:row>99</xdr:row>
      <xdr:rowOff>1021773</xdr:rowOff>
    </xdr:to>
    <xdr:sp macro="" textlink="">
      <xdr:nvSpPr>
        <xdr:cNvPr id="83" name="テキスト ボックス 82">
          <a:extLst>
            <a:ext uri="{FF2B5EF4-FFF2-40B4-BE49-F238E27FC236}">
              <a16:creationId xmlns:a16="http://schemas.microsoft.com/office/drawing/2014/main" id="{C467AF2B-825C-CF0B-C866-F898DBBAA243}"/>
            </a:ext>
          </a:extLst>
        </xdr:cNvPr>
        <xdr:cNvSpPr txBox="1"/>
      </xdr:nvSpPr>
      <xdr:spPr>
        <a:xfrm>
          <a:off x="962011" y="26691272"/>
          <a:ext cx="6603437" cy="990976"/>
        </a:xfrm>
        <a:prstGeom prst="wedgeRoundRectCallout">
          <a:avLst>
            <a:gd name="adj1" fmla="val -22459"/>
            <a:gd name="adj2" fmla="val -102119"/>
            <a:gd name="adj3" fmla="val 16667"/>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合計欄</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自動入力</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endParaRPr kumimoji="1" lang="en-US" altLang="ja-JP" sz="1100" b="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シート「２－２」に自動表示する、定期報告に使用する集計行です。</a:t>
          </a:r>
          <a:r>
            <a:rPr kumimoji="1" lang="ja-JP" altLang="en-US" sz="1100" u="sng">
              <a:solidFill>
                <a:srgbClr val="FF0000"/>
              </a:solidFill>
              <a:latin typeface="BIZ UDPゴシック" panose="020B0400000000000000" pitchFamily="50" charset="-128"/>
              <a:ea typeface="BIZ UDPゴシック" panose="020B0400000000000000" pitchFamily="50" charset="-128"/>
            </a:rPr>
            <a:t>この行は削除しないでください。</a:t>
          </a:r>
          <a:endParaRPr kumimoji="1" lang="en-US" altLang="ja-JP" sz="1100" u="sng">
            <a:solidFill>
              <a:srgbClr val="FF0000"/>
            </a:solidFill>
            <a:latin typeface="BIZ UDPゴシック" panose="020B0400000000000000" pitchFamily="50" charset="-128"/>
            <a:ea typeface="BIZ UDPゴシック" panose="020B0400000000000000" pitchFamily="50" charset="-128"/>
          </a:endParaRPr>
        </a:p>
        <a:p>
          <a:r>
            <a:rPr kumimoji="1" lang="ja-JP" altLang="en-US" sz="1100" u="none">
              <a:solidFill>
                <a:sysClr val="windowText" lastClr="000000"/>
              </a:solidFill>
              <a:latin typeface="BIZ UDPゴシック" panose="020B0400000000000000" pitchFamily="50" charset="-128"/>
              <a:ea typeface="BIZ UDPゴシック" panose="020B0400000000000000" pitchFamily="50" charset="-128"/>
            </a:rPr>
            <a:t>また、行を追加して入力した場合は適宜集計範囲を確認ください。</a:t>
          </a:r>
          <a:endParaRPr kumimoji="1" lang="en-US" altLang="ja-JP" sz="1100" u="none">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u="none">
              <a:solidFill>
                <a:sysClr val="windowText" lastClr="000000"/>
              </a:solidFill>
              <a:latin typeface="BIZ UDPゴシック" panose="020B0400000000000000" pitchFamily="50" charset="-128"/>
              <a:ea typeface="BIZ UDPゴシック" panose="020B0400000000000000" pitchFamily="50" charset="-128"/>
            </a:rPr>
            <a:t>なお、要援助者の行のみが合計され、要援助者以外の行は集計されません。</a:t>
          </a:r>
        </a:p>
      </xdr:txBody>
    </xdr:sp>
    <xdr:clientData/>
  </xdr:twoCellAnchor>
  <xdr:twoCellAnchor>
    <xdr:from>
      <xdr:col>1</xdr:col>
      <xdr:colOff>3124200</xdr:colOff>
      <xdr:row>61</xdr:row>
      <xdr:rowOff>75622</xdr:rowOff>
    </xdr:from>
    <xdr:to>
      <xdr:col>3</xdr:col>
      <xdr:colOff>171451</xdr:colOff>
      <xdr:row>61</xdr:row>
      <xdr:rowOff>640772</xdr:rowOff>
    </xdr:to>
    <xdr:sp macro="" textlink="">
      <xdr:nvSpPr>
        <xdr:cNvPr id="84" name="テキスト ボックス 83">
          <a:extLst>
            <a:ext uri="{FF2B5EF4-FFF2-40B4-BE49-F238E27FC236}">
              <a16:creationId xmlns:a16="http://schemas.microsoft.com/office/drawing/2014/main" id="{6BF14CBA-DCF1-FEA5-0D16-895A2761F11E}"/>
            </a:ext>
          </a:extLst>
        </xdr:cNvPr>
        <xdr:cNvSpPr txBox="1"/>
      </xdr:nvSpPr>
      <xdr:spPr>
        <a:xfrm>
          <a:off x="3448050" y="19992397"/>
          <a:ext cx="3533776" cy="565150"/>
        </a:xfrm>
        <a:prstGeom prst="wedgeRoundRectCallout">
          <a:avLst>
            <a:gd name="adj1" fmla="val -76586"/>
            <a:gd name="adj2" fmla="val 146612"/>
            <a:gd name="adj3" fmla="val 16667"/>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住戸番号・氏名</a:t>
          </a:r>
          <a:endParaRPr kumimoji="1" lang="en-US" altLang="ja-JP" sz="1100" b="1">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chemeClr val="tx1"/>
              </a:solidFill>
              <a:latin typeface="BIZ UDPゴシック" panose="020B0400000000000000" pitchFamily="50" charset="-128"/>
              <a:ea typeface="BIZ UDPゴシック" panose="020B0400000000000000" pitchFamily="50" charset="-128"/>
            </a:rPr>
            <a:t>シート「</a:t>
          </a:r>
          <a:r>
            <a:rPr kumimoji="1" lang="en-US" altLang="ja-JP" sz="1100">
              <a:solidFill>
                <a:schemeClr val="tx1"/>
              </a:solidFill>
              <a:latin typeface="BIZ UDPゴシック" panose="020B0400000000000000" pitchFamily="50" charset="-128"/>
              <a:ea typeface="BIZ UDPゴシック" panose="020B0400000000000000" pitchFamily="50" charset="-128"/>
            </a:rPr>
            <a:t>1-1</a:t>
          </a:r>
          <a:r>
            <a:rPr kumimoji="1" lang="ja-JP" altLang="en-US" sz="1100">
              <a:solidFill>
                <a:schemeClr val="tx1"/>
              </a:solidFill>
              <a:latin typeface="BIZ UDPゴシック" panose="020B0400000000000000" pitchFamily="50" charset="-128"/>
              <a:ea typeface="BIZ UDPゴシック" panose="020B0400000000000000" pitchFamily="50" charset="-128"/>
            </a:rPr>
            <a:t>」</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及びシート名と同じ表記としてください。</a:t>
          </a:r>
          <a:endParaRPr kumimoji="1" lang="ja-JP" altLang="en-US" sz="1100" u="none">
            <a:solidFill>
              <a:sysClr val="windowText" lastClr="000000"/>
            </a:solidFill>
            <a:latin typeface="BIZ UDPゴシック" panose="020B0400000000000000" pitchFamily="50" charset="-128"/>
            <a:ea typeface="BIZ UDPゴシック" panose="020B0400000000000000" pitchFamily="50" charset="-128"/>
          </a:endParaRPr>
        </a:p>
      </xdr:txBody>
    </xdr:sp>
    <xdr:clientData/>
  </xdr:twoCellAnchor>
  <xdr:twoCellAnchor>
    <xdr:from>
      <xdr:col>4</xdr:col>
      <xdr:colOff>380999</xdr:colOff>
      <xdr:row>61</xdr:row>
      <xdr:rowOff>95250</xdr:rowOff>
    </xdr:from>
    <xdr:to>
      <xdr:col>7</xdr:col>
      <xdr:colOff>171450</xdr:colOff>
      <xdr:row>61</xdr:row>
      <xdr:rowOff>620278</xdr:rowOff>
    </xdr:to>
    <xdr:sp macro="" textlink="">
      <xdr:nvSpPr>
        <xdr:cNvPr id="86" name="テキスト ボックス 85">
          <a:extLst>
            <a:ext uri="{FF2B5EF4-FFF2-40B4-BE49-F238E27FC236}">
              <a16:creationId xmlns:a16="http://schemas.microsoft.com/office/drawing/2014/main" id="{5A757406-75C2-9A3B-F529-68A25A981DB6}"/>
            </a:ext>
          </a:extLst>
        </xdr:cNvPr>
        <xdr:cNvSpPr txBox="1"/>
      </xdr:nvSpPr>
      <xdr:spPr>
        <a:xfrm>
          <a:off x="7877174" y="20012025"/>
          <a:ext cx="1847851" cy="525028"/>
        </a:xfrm>
        <a:prstGeom prst="wedgeRoundRectCallout">
          <a:avLst>
            <a:gd name="adj1" fmla="val -30679"/>
            <a:gd name="adj2" fmla="val 141637"/>
            <a:gd name="adj3" fmla="val 16667"/>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0">
              <a:solidFill>
                <a:sysClr val="windowText" lastClr="000000"/>
              </a:solidFill>
              <a:latin typeface="BIZ UDPゴシック" panose="020B0400000000000000" pitchFamily="50" charset="-128"/>
              <a:ea typeface="BIZ UDPゴシック" panose="020B0400000000000000" pitchFamily="50" charset="-128"/>
            </a:rPr>
            <a:t>訪問の頻度は入力が必要</a:t>
          </a:r>
          <a:endParaRPr kumimoji="1" lang="ja-JP" altLang="en-US" sz="1100" b="0" u="none">
            <a:solidFill>
              <a:sysClr val="windowText" lastClr="000000"/>
            </a:solidFill>
            <a:latin typeface="BIZ UDPゴシック" panose="020B0400000000000000" pitchFamily="50" charset="-128"/>
            <a:ea typeface="BIZ UDPゴシック" panose="020B0400000000000000" pitchFamily="50" charset="-128"/>
          </a:endParaRPr>
        </a:p>
      </xdr:txBody>
    </xdr:sp>
    <xdr:clientData/>
  </xdr:twoCellAnchor>
  <xdr:twoCellAnchor>
    <xdr:from>
      <xdr:col>2</xdr:col>
      <xdr:colOff>362610</xdr:colOff>
      <xdr:row>117</xdr:row>
      <xdr:rowOff>69273</xdr:rowOff>
    </xdr:from>
    <xdr:to>
      <xdr:col>3</xdr:col>
      <xdr:colOff>450272</xdr:colOff>
      <xdr:row>150</xdr:row>
      <xdr:rowOff>38100</xdr:rowOff>
    </xdr:to>
    <xdr:sp macro="" textlink="">
      <xdr:nvSpPr>
        <xdr:cNvPr id="93" name="右中かっこ 92">
          <a:extLst>
            <a:ext uri="{FF2B5EF4-FFF2-40B4-BE49-F238E27FC236}">
              <a16:creationId xmlns:a16="http://schemas.microsoft.com/office/drawing/2014/main" id="{3286C0B2-9CE2-3CCF-59E4-992D58AC1CE0}"/>
            </a:ext>
          </a:extLst>
        </xdr:cNvPr>
        <xdr:cNvSpPr/>
      </xdr:nvSpPr>
      <xdr:spPr>
        <a:xfrm>
          <a:off x="6487185" y="31835148"/>
          <a:ext cx="773462" cy="5626677"/>
        </a:xfrm>
        <a:prstGeom prst="rightBrace">
          <a:avLst>
            <a:gd name="adj1" fmla="val 8333"/>
            <a:gd name="adj2" fmla="val 49652"/>
          </a:avLst>
        </a:prstGeom>
        <a:ln w="1905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464415</xdr:colOff>
      <xdr:row>132</xdr:row>
      <xdr:rowOff>55130</xdr:rowOff>
    </xdr:from>
    <xdr:to>
      <xdr:col>9</xdr:col>
      <xdr:colOff>78203</xdr:colOff>
      <xdr:row>134</xdr:row>
      <xdr:rowOff>2845</xdr:rowOff>
    </xdr:to>
    <xdr:sp macro="" textlink="">
      <xdr:nvSpPr>
        <xdr:cNvPr id="95" name="テキスト ボックス 94">
          <a:extLst>
            <a:ext uri="{FF2B5EF4-FFF2-40B4-BE49-F238E27FC236}">
              <a16:creationId xmlns:a16="http://schemas.microsoft.com/office/drawing/2014/main" id="{E48DCFEF-D0CC-DD6D-9C87-6C9AEAD5274B}"/>
            </a:ext>
          </a:extLst>
        </xdr:cNvPr>
        <xdr:cNvSpPr txBox="1"/>
      </xdr:nvSpPr>
      <xdr:spPr>
        <a:xfrm>
          <a:off x="7287779" y="32422812"/>
          <a:ext cx="3770151" cy="2594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シート「</a:t>
          </a:r>
          <a:r>
            <a:rPr kumimoji="1" lang="en-US" altLang="ja-JP" sz="1100">
              <a:solidFill>
                <a:sysClr val="windowText" lastClr="000000"/>
              </a:solidFill>
              <a:latin typeface="BIZ UDPゴシック" panose="020B0400000000000000" pitchFamily="50" charset="-128"/>
              <a:ea typeface="BIZ UDPゴシック" panose="020B0400000000000000" pitchFamily="50" charset="-128"/>
            </a:rPr>
            <a:t>1-1</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」の合計欄から自動入力</a:t>
          </a:r>
        </a:p>
      </xdr:txBody>
    </xdr:sp>
    <xdr:clientData/>
  </xdr:twoCellAnchor>
  <xdr:twoCellAnchor>
    <xdr:from>
      <xdr:col>1</xdr:col>
      <xdr:colOff>160192</xdr:colOff>
      <xdr:row>185</xdr:row>
      <xdr:rowOff>7506</xdr:rowOff>
    </xdr:from>
    <xdr:to>
      <xdr:col>10</xdr:col>
      <xdr:colOff>506555</xdr:colOff>
      <xdr:row>187</xdr:row>
      <xdr:rowOff>150670</xdr:rowOff>
    </xdr:to>
    <xdr:sp macro="" textlink="">
      <xdr:nvSpPr>
        <xdr:cNvPr id="101" name="四角形: 角を丸くする 100">
          <a:extLst>
            <a:ext uri="{FF2B5EF4-FFF2-40B4-BE49-F238E27FC236}">
              <a16:creationId xmlns:a16="http://schemas.microsoft.com/office/drawing/2014/main" id="{5E1369D6-6854-43C5-9235-AE170BC78471}"/>
            </a:ext>
          </a:extLst>
        </xdr:cNvPr>
        <xdr:cNvSpPr/>
      </xdr:nvSpPr>
      <xdr:spPr>
        <a:xfrm>
          <a:off x="484042" y="45127431"/>
          <a:ext cx="11633488" cy="486064"/>
        </a:xfrm>
        <a:prstGeom prst="roundRect">
          <a:avLst/>
        </a:prstGeom>
        <a:solidFill>
          <a:schemeClr val="accent3">
            <a:alpha val="30000"/>
          </a:schemeClr>
        </a:solidFill>
        <a:ln w="28575">
          <a:solidFill>
            <a:schemeClr val="accent3">
              <a:lumMod val="75000"/>
            </a:schemeClr>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123826</xdr:colOff>
      <xdr:row>188</xdr:row>
      <xdr:rowOff>31173</xdr:rowOff>
    </xdr:from>
    <xdr:to>
      <xdr:col>10</xdr:col>
      <xdr:colOff>504824</xdr:colOff>
      <xdr:row>189</xdr:row>
      <xdr:rowOff>114300</xdr:rowOff>
    </xdr:to>
    <xdr:sp macro="" textlink="">
      <xdr:nvSpPr>
        <xdr:cNvPr id="103" name="四角形: 角を丸くする 102">
          <a:extLst>
            <a:ext uri="{FF2B5EF4-FFF2-40B4-BE49-F238E27FC236}">
              <a16:creationId xmlns:a16="http://schemas.microsoft.com/office/drawing/2014/main" id="{FC80E8B0-213B-45EB-BFEC-265104D060F2}"/>
            </a:ext>
          </a:extLst>
        </xdr:cNvPr>
        <xdr:cNvSpPr/>
      </xdr:nvSpPr>
      <xdr:spPr>
        <a:xfrm>
          <a:off x="447676" y="45665448"/>
          <a:ext cx="11668123" cy="254577"/>
        </a:xfrm>
        <a:prstGeom prst="roundRect">
          <a:avLst/>
        </a:prstGeom>
        <a:noFill/>
        <a:ln w="28575">
          <a:solidFill>
            <a:srgbClr val="FF0000"/>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716382</xdr:colOff>
      <xdr:row>190</xdr:row>
      <xdr:rowOff>86082</xdr:rowOff>
    </xdr:from>
    <xdr:to>
      <xdr:col>2</xdr:col>
      <xdr:colOff>161925</xdr:colOff>
      <xdr:row>192</xdr:row>
      <xdr:rowOff>666750</xdr:rowOff>
    </xdr:to>
    <xdr:sp macro="" textlink="">
      <xdr:nvSpPr>
        <xdr:cNvPr id="104" name="テキスト ボックス 103">
          <a:extLst>
            <a:ext uri="{FF2B5EF4-FFF2-40B4-BE49-F238E27FC236}">
              <a16:creationId xmlns:a16="http://schemas.microsoft.com/office/drawing/2014/main" id="{B810C954-4377-4010-8ED6-E5AE1ED83C3E}"/>
            </a:ext>
          </a:extLst>
        </xdr:cNvPr>
        <xdr:cNvSpPr txBox="1"/>
      </xdr:nvSpPr>
      <xdr:spPr>
        <a:xfrm>
          <a:off x="1040232" y="46063257"/>
          <a:ext cx="5246268" cy="923568"/>
        </a:xfrm>
        <a:prstGeom prst="wedgeRoundRectCallout">
          <a:avLst>
            <a:gd name="adj1" fmla="val -49293"/>
            <a:gd name="adj2" fmla="val -69420"/>
            <a:gd name="adj3" fmla="val 16667"/>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合計欄</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r>
            <a:rPr kumimoji="1" lang="ja-JP" altLang="en-US" sz="1100" b="1">
              <a:solidFill>
                <a:sysClr val="windowText" lastClr="000000"/>
              </a:solidFill>
              <a:latin typeface="BIZ UDPゴシック" panose="020B0400000000000000" pitchFamily="50" charset="-128"/>
              <a:ea typeface="BIZ UDPゴシック" panose="020B0400000000000000" pitchFamily="50" charset="-128"/>
            </a:rPr>
            <a:t>自動入力</a:t>
          </a:r>
          <a:r>
            <a:rPr kumimoji="1" lang="en-US" altLang="ja-JP" sz="1100" b="1">
              <a:solidFill>
                <a:sysClr val="windowText" lastClr="000000"/>
              </a:solidFill>
              <a:latin typeface="BIZ UDPゴシック" panose="020B0400000000000000" pitchFamily="50" charset="-128"/>
              <a:ea typeface="BIZ UDPゴシック" panose="020B0400000000000000" pitchFamily="50" charset="-128"/>
            </a:rPr>
            <a:t>)</a:t>
          </a:r>
          <a:endParaRPr kumimoji="1" lang="en-US" altLang="ja-JP" sz="1100" b="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定期報告に使用する集計行です。要援助者に関する内容のみ集計されます。</a:t>
          </a:r>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u="sng">
              <a:solidFill>
                <a:srgbClr val="FF0000"/>
              </a:solidFill>
              <a:latin typeface="BIZ UDPゴシック" panose="020B0400000000000000" pitchFamily="50" charset="-128"/>
              <a:ea typeface="BIZ UDPゴシック" panose="020B0400000000000000" pitchFamily="50" charset="-128"/>
            </a:rPr>
            <a:t>この行は削除しないでください。</a:t>
          </a:r>
          <a:r>
            <a:rPr kumimoji="1" lang="ja-JP" altLang="en-US" sz="1100" u="none">
              <a:solidFill>
                <a:sysClr val="windowText" lastClr="000000"/>
              </a:solidFill>
              <a:latin typeface="BIZ UDPゴシック" panose="020B0400000000000000" pitchFamily="50" charset="-128"/>
              <a:ea typeface="BIZ UDPゴシック" panose="020B0400000000000000" pitchFamily="50" charset="-128"/>
            </a:rPr>
            <a:t>また、行を追加して入力した場合は適宜集計範囲を確認ください。</a:t>
          </a:r>
        </a:p>
      </xdr:txBody>
    </xdr:sp>
    <xdr:clientData/>
  </xdr:twoCellAnchor>
  <xdr:twoCellAnchor>
    <xdr:from>
      <xdr:col>1</xdr:col>
      <xdr:colOff>4084081</xdr:colOff>
      <xdr:row>156</xdr:row>
      <xdr:rowOff>247246</xdr:rowOff>
    </xdr:from>
    <xdr:to>
      <xdr:col>1</xdr:col>
      <xdr:colOff>5608081</xdr:colOff>
      <xdr:row>164</xdr:row>
      <xdr:rowOff>104401</xdr:rowOff>
    </xdr:to>
    <xdr:grpSp>
      <xdr:nvGrpSpPr>
        <xdr:cNvPr id="109" name="グループ化 108">
          <a:extLst>
            <a:ext uri="{FF2B5EF4-FFF2-40B4-BE49-F238E27FC236}">
              <a16:creationId xmlns:a16="http://schemas.microsoft.com/office/drawing/2014/main" id="{9A05C66B-B0D5-D9AF-BA4D-53BC63003C76}"/>
            </a:ext>
          </a:extLst>
        </xdr:cNvPr>
        <xdr:cNvGrpSpPr/>
      </xdr:nvGrpSpPr>
      <xdr:grpSpPr>
        <a:xfrm>
          <a:off x="4404467" y="39897223"/>
          <a:ext cx="1524000" cy="2021928"/>
          <a:chOff x="4748893" y="38089568"/>
          <a:chExt cx="1796143" cy="2245178"/>
        </a:xfrm>
      </xdr:grpSpPr>
      <xdr:sp macro="" textlink="">
        <xdr:nvSpPr>
          <xdr:cNvPr id="107" name="正方形/長方形 106">
            <a:extLst>
              <a:ext uri="{FF2B5EF4-FFF2-40B4-BE49-F238E27FC236}">
                <a16:creationId xmlns:a16="http://schemas.microsoft.com/office/drawing/2014/main" id="{F1043C69-D270-34A3-1C52-AC4D514024F6}"/>
              </a:ext>
            </a:extLst>
          </xdr:cNvPr>
          <xdr:cNvSpPr/>
        </xdr:nvSpPr>
        <xdr:spPr>
          <a:xfrm>
            <a:off x="4748893" y="38089568"/>
            <a:ext cx="1796143" cy="2245178"/>
          </a:xfrm>
          <a:prstGeom prst="rect">
            <a:avLst/>
          </a:prstGeom>
          <a:solidFill>
            <a:sysClr val="window" lastClr="FFFFFF"/>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pic>
        <xdr:nvPicPr>
          <xdr:cNvPr id="105" name="図 104">
            <a:extLst>
              <a:ext uri="{FF2B5EF4-FFF2-40B4-BE49-F238E27FC236}">
                <a16:creationId xmlns:a16="http://schemas.microsoft.com/office/drawing/2014/main" id="{E9F3D447-9C60-4FDF-42BD-C105118C7F83}"/>
              </a:ext>
            </a:extLst>
          </xdr:cNvPr>
          <xdr:cNvPicPr>
            <a:picLocks noChangeAspect="1"/>
          </xdr:cNvPicPr>
        </xdr:nvPicPr>
        <xdr:blipFill rotWithShape="1">
          <a:blip xmlns:r="http://schemas.openxmlformats.org/officeDocument/2006/relationships" r:embed="rId6"/>
          <a:srcRect t="88580" b="293"/>
          <a:stretch/>
        </xdr:blipFill>
        <xdr:spPr>
          <a:xfrm>
            <a:off x="4783635" y="39980960"/>
            <a:ext cx="1684880" cy="299358"/>
          </a:xfrm>
          <a:prstGeom prst="rect">
            <a:avLst/>
          </a:prstGeom>
          <a:ln>
            <a:noFill/>
          </a:ln>
        </xdr:spPr>
      </xdr:pic>
      <xdr:pic>
        <xdr:nvPicPr>
          <xdr:cNvPr id="66" name="図 65">
            <a:extLst>
              <a:ext uri="{FF2B5EF4-FFF2-40B4-BE49-F238E27FC236}">
                <a16:creationId xmlns:a16="http://schemas.microsoft.com/office/drawing/2014/main" id="{2873D2C2-ADA4-7460-6457-5DDA44770CC1}"/>
              </a:ext>
            </a:extLst>
          </xdr:cNvPr>
          <xdr:cNvPicPr>
            <a:picLocks noChangeAspect="1"/>
          </xdr:cNvPicPr>
        </xdr:nvPicPr>
        <xdr:blipFill rotWithShape="1">
          <a:blip xmlns:r="http://schemas.openxmlformats.org/officeDocument/2006/relationships" r:embed="rId6"/>
          <a:srcRect b="33362"/>
          <a:stretch/>
        </xdr:blipFill>
        <xdr:spPr>
          <a:xfrm>
            <a:off x="4783635" y="38151437"/>
            <a:ext cx="1684880" cy="1812117"/>
          </a:xfrm>
          <a:prstGeom prst="rect">
            <a:avLst/>
          </a:prstGeom>
          <a:ln>
            <a:noFill/>
          </a:ln>
        </xdr:spPr>
      </xdr:pic>
      <xdr:sp macro="" textlink="">
        <xdr:nvSpPr>
          <xdr:cNvPr id="67" name="四角形: 角を丸くする 66">
            <a:extLst>
              <a:ext uri="{FF2B5EF4-FFF2-40B4-BE49-F238E27FC236}">
                <a16:creationId xmlns:a16="http://schemas.microsoft.com/office/drawing/2014/main" id="{51C32849-627D-1435-ACFC-B4D664E7A33C}"/>
              </a:ext>
            </a:extLst>
          </xdr:cNvPr>
          <xdr:cNvSpPr/>
        </xdr:nvSpPr>
        <xdr:spPr>
          <a:xfrm>
            <a:off x="4873041" y="39689973"/>
            <a:ext cx="653498" cy="138970"/>
          </a:xfrm>
          <a:prstGeom prst="round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69" name="四角形: 角を丸くする 68">
            <a:extLst>
              <a:ext uri="{FF2B5EF4-FFF2-40B4-BE49-F238E27FC236}">
                <a16:creationId xmlns:a16="http://schemas.microsoft.com/office/drawing/2014/main" id="{B0FE3CF4-8D26-AB95-C5C8-8DC227CA25B7}"/>
              </a:ext>
            </a:extLst>
          </xdr:cNvPr>
          <xdr:cNvSpPr/>
        </xdr:nvSpPr>
        <xdr:spPr>
          <a:xfrm>
            <a:off x="5745040" y="40086792"/>
            <a:ext cx="229426" cy="152459"/>
          </a:xfrm>
          <a:prstGeom prst="roundRect">
            <a:avLst/>
          </a:prstGeom>
          <a:noFill/>
          <a:ln w="28575">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twoCellAnchor editAs="oneCell">
    <xdr:from>
      <xdr:col>3</xdr:col>
      <xdr:colOff>130751</xdr:colOff>
      <xdr:row>199</xdr:row>
      <xdr:rowOff>121113</xdr:rowOff>
    </xdr:from>
    <xdr:to>
      <xdr:col>10</xdr:col>
      <xdr:colOff>349538</xdr:colOff>
      <xdr:row>205</xdr:row>
      <xdr:rowOff>107087</xdr:rowOff>
    </xdr:to>
    <xdr:pic>
      <xdr:nvPicPr>
        <xdr:cNvPr id="111" name="図 110">
          <a:extLst>
            <a:ext uri="{FF2B5EF4-FFF2-40B4-BE49-F238E27FC236}">
              <a16:creationId xmlns:a16="http://schemas.microsoft.com/office/drawing/2014/main" id="{2ACEEFEC-8F6E-11F3-D0F7-69C463FA4DFD}"/>
            </a:ext>
          </a:extLst>
        </xdr:cNvPr>
        <xdr:cNvPicPr>
          <a:picLocks noChangeAspect="1" noChangeArrowheads="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72458" b="-578"/>
        <a:stretch/>
      </xdr:blipFill>
      <xdr:spPr bwMode="auto">
        <a:xfrm>
          <a:off x="6954115" y="47001431"/>
          <a:ext cx="5067878" cy="9211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239279</xdr:colOff>
      <xdr:row>111</xdr:row>
      <xdr:rowOff>17301</xdr:rowOff>
    </xdr:from>
    <xdr:to>
      <xdr:col>1</xdr:col>
      <xdr:colOff>3567546</xdr:colOff>
      <xdr:row>117</xdr:row>
      <xdr:rowOff>0</xdr:rowOff>
    </xdr:to>
    <xdr:sp macro="" textlink="">
      <xdr:nvSpPr>
        <xdr:cNvPr id="114" name="四角形: 角を丸くする 113">
          <a:extLst>
            <a:ext uri="{FF2B5EF4-FFF2-40B4-BE49-F238E27FC236}">
              <a16:creationId xmlns:a16="http://schemas.microsoft.com/office/drawing/2014/main" id="{40D64AE1-496E-72DB-151A-6EF22790609F}"/>
            </a:ext>
          </a:extLst>
        </xdr:cNvPr>
        <xdr:cNvSpPr/>
      </xdr:nvSpPr>
      <xdr:spPr>
        <a:xfrm>
          <a:off x="568324" y="29111846"/>
          <a:ext cx="3328267" cy="917881"/>
        </a:xfrm>
        <a:prstGeom prst="roundRect">
          <a:avLst/>
        </a:prstGeom>
        <a:noFill/>
        <a:ln w="28575">
          <a:solidFill>
            <a:srgbClr val="00B0F0"/>
          </a:solidFill>
          <a:prstDash val="sysDot"/>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362610</xdr:colOff>
      <xdr:row>110</xdr:row>
      <xdr:rowOff>121228</xdr:rowOff>
    </xdr:from>
    <xdr:to>
      <xdr:col>3</xdr:col>
      <xdr:colOff>450272</xdr:colOff>
      <xdr:row>117</xdr:row>
      <xdr:rowOff>1</xdr:rowOff>
    </xdr:to>
    <xdr:sp macro="" textlink="">
      <xdr:nvSpPr>
        <xdr:cNvPr id="116" name="右中かっこ 115">
          <a:extLst>
            <a:ext uri="{FF2B5EF4-FFF2-40B4-BE49-F238E27FC236}">
              <a16:creationId xmlns:a16="http://schemas.microsoft.com/office/drawing/2014/main" id="{6D9D8D54-9852-7C04-D704-835E04542E3D}"/>
            </a:ext>
          </a:extLst>
        </xdr:cNvPr>
        <xdr:cNvSpPr/>
      </xdr:nvSpPr>
      <xdr:spPr>
        <a:xfrm>
          <a:off x="6493246" y="29059910"/>
          <a:ext cx="780390" cy="969818"/>
        </a:xfrm>
        <a:prstGeom prst="rightBrace">
          <a:avLst>
            <a:gd name="adj1" fmla="val 8333"/>
            <a:gd name="adj2" fmla="val 49652"/>
          </a:avLst>
        </a:prstGeom>
        <a:ln w="19050">
          <a:solidFill>
            <a:srgbClr val="00B0F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3</xdr:col>
      <xdr:colOff>467590</xdr:colOff>
      <xdr:row>112</xdr:row>
      <xdr:rowOff>3176</xdr:rowOff>
    </xdr:from>
    <xdr:to>
      <xdr:col>9</xdr:col>
      <xdr:colOff>78203</xdr:colOff>
      <xdr:row>117</xdr:row>
      <xdr:rowOff>121228</xdr:rowOff>
    </xdr:to>
    <xdr:sp macro="" textlink="">
      <xdr:nvSpPr>
        <xdr:cNvPr id="117" name="テキスト ボックス 116">
          <a:extLst>
            <a:ext uri="{FF2B5EF4-FFF2-40B4-BE49-F238E27FC236}">
              <a16:creationId xmlns:a16="http://schemas.microsoft.com/office/drawing/2014/main" id="{5495A050-0AAD-97E9-FB4C-0FF9FEAB9139}"/>
            </a:ext>
          </a:extLst>
        </xdr:cNvPr>
        <xdr:cNvSpPr txBox="1"/>
      </xdr:nvSpPr>
      <xdr:spPr>
        <a:xfrm>
          <a:off x="7290954" y="29253585"/>
          <a:ext cx="3766976" cy="8973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・認定を受けた計画におけるサポート住宅の戸数</a:t>
          </a:r>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・上記のうち専用住宅の戸数</a:t>
          </a:r>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・集計したい時点</a:t>
          </a:r>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を入力</a:t>
          </a:r>
        </a:p>
      </xdr:txBody>
    </xdr:sp>
    <xdr:clientData/>
  </xdr:twoCellAnchor>
  <xdr:twoCellAnchor>
    <xdr:from>
      <xdr:col>4</xdr:col>
      <xdr:colOff>285750</xdr:colOff>
      <xdr:row>190</xdr:row>
      <xdr:rowOff>19353</xdr:rowOff>
    </xdr:from>
    <xdr:to>
      <xdr:col>10</xdr:col>
      <xdr:colOff>428625</xdr:colOff>
      <xdr:row>192</xdr:row>
      <xdr:rowOff>498186</xdr:rowOff>
    </xdr:to>
    <xdr:sp macro="" textlink="">
      <xdr:nvSpPr>
        <xdr:cNvPr id="102" name="テキスト ボックス 101">
          <a:extLst>
            <a:ext uri="{FF2B5EF4-FFF2-40B4-BE49-F238E27FC236}">
              <a16:creationId xmlns:a16="http://schemas.microsoft.com/office/drawing/2014/main" id="{9DD6F61E-238C-4D91-A176-C10C63D62185}"/>
            </a:ext>
          </a:extLst>
        </xdr:cNvPr>
        <xdr:cNvSpPr txBox="1"/>
      </xdr:nvSpPr>
      <xdr:spPr>
        <a:xfrm>
          <a:off x="7781925" y="45996528"/>
          <a:ext cx="4257675" cy="821733"/>
        </a:xfrm>
        <a:prstGeom prst="wedgeRoundRectCallout">
          <a:avLst>
            <a:gd name="adj1" fmla="val 818"/>
            <a:gd name="adj2" fmla="val -112141"/>
            <a:gd name="adj3" fmla="val 16667"/>
          </a:avLst>
        </a:prstGeom>
        <a:solidFill>
          <a:schemeClr val="bg1"/>
        </a:solidFill>
        <a:ln w="9525" cmpd="sng">
          <a:solidFill>
            <a:schemeClr val="accent3">
              <a:lumMod val="75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行が不足する場合は、</a:t>
          </a:r>
          <a:r>
            <a:rPr kumimoji="1" lang="ja-JP" altLang="en-US" sz="1100">
              <a:solidFill>
                <a:schemeClr val="tx1"/>
              </a:solidFill>
              <a:latin typeface="BIZ UDPゴシック" panose="020B0400000000000000" pitchFamily="50" charset="-128"/>
              <a:ea typeface="BIZ UDPゴシック" panose="020B0400000000000000" pitchFamily="50" charset="-128"/>
            </a:rPr>
            <a:t>集計行との間に行を挿入してください</a:t>
          </a:r>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a:t>
          </a:r>
          <a:endParaRPr kumimoji="1" lang="en-US" altLang="ja-JP" sz="1100">
            <a:solidFill>
              <a:sysClr val="windowText" lastClr="000000"/>
            </a:solidFill>
            <a:latin typeface="BIZ UDPゴシック" panose="020B0400000000000000" pitchFamily="50" charset="-128"/>
            <a:ea typeface="BIZ UDPゴシック" panose="020B0400000000000000"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自動入力のセルは計算式コピーが必要です</a:t>
          </a:r>
          <a:r>
            <a:rPr kumimoji="1" lang="en-US" altLang="ja-JP"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上のセルをコピーしてください</a:t>
          </a:r>
          <a:r>
            <a:rPr kumimoji="1" lang="en-US" altLang="ja-JP" sz="1100" b="0" i="0" u="none" strike="noStrike" kern="0" cap="none" spc="0" normalizeH="0" baseline="0" noProof="0">
              <a:ln>
                <a:noFill/>
              </a:ln>
              <a:solidFill>
                <a:sysClr val="windowText" lastClr="000000"/>
              </a:solidFill>
              <a:effectLst/>
              <a:uLnTx/>
              <a:uFillTx/>
              <a:latin typeface="BIZ UDPゴシック" panose="020B0400000000000000" pitchFamily="50" charset="-128"/>
              <a:ea typeface="BIZ UDPゴシック" panose="020B0400000000000000" pitchFamily="50" charset="-128"/>
              <a:cs typeface="+mn-cs"/>
            </a:rPr>
            <a:t>)</a:t>
          </a:r>
        </a:p>
      </xdr:txBody>
    </xdr:sp>
    <xdr:clientData/>
  </xdr:twoCellAnchor>
  <xdr:twoCellAnchor>
    <xdr:from>
      <xdr:col>11</xdr:col>
      <xdr:colOff>200026</xdr:colOff>
      <xdr:row>31</xdr:row>
      <xdr:rowOff>397578</xdr:rowOff>
    </xdr:from>
    <xdr:to>
      <xdr:col>11</xdr:col>
      <xdr:colOff>504826</xdr:colOff>
      <xdr:row>33</xdr:row>
      <xdr:rowOff>57149</xdr:rowOff>
    </xdr:to>
    <xdr:sp macro="" textlink="">
      <xdr:nvSpPr>
        <xdr:cNvPr id="26" name="右中かっこ 25">
          <a:extLst>
            <a:ext uri="{FF2B5EF4-FFF2-40B4-BE49-F238E27FC236}">
              <a16:creationId xmlns:a16="http://schemas.microsoft.com/office/drawing/2014/main" id="{68CF0717-9D17-B799-6578-350C0959BCBC}"/>
            </a:ext>
          </a:extLst>
        </xdr:cNvPr>
        <xdr:cNvSpPr/>
      </xdr:nvSpPr>
      <xdr:spPr>
        <a:xfrm rot="16200000">
          <a:off x="12486040" y="12686064"/>
          <a:ext cx="326321" cy="304800"/>
        </a:xfrm>
        <a:prstGeom prst="rightBrace">
          <a:avLst/>
        </a:prstGeom>
        <a:ln w="28575"/>
      </xdr:spPr>
      <xdr:style>
        <a:lnRef idx="1">
          <a:schemeClr val="accent2"/>
        </a:lnRef>
        <a:fillRef idx="0">
          <a:schemeClr val="accent2"/>
        </a:fillRef>
        <a:effectRef idx="0">
          <a:schemeClr val="accent2"/>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10</xdr:col>
      <xdr:colOff>411596</xdr:colOff>
      <xdr:row>31</xdr:row>
      <xdr:rowOff>148772</xdr:rowOff>
    </xdr:from>
    <xdr:to>
      <xdr:col>12</xdr:col>
      <xdr:colOff>664688</xdr:colOff>
      <xdr:row>31</xdr:row>
      <xdr:rowOff>414564</xdr:rowOff>
    </xdr:to>
    <xdr:sp macro="" textlink="">
      <xdr:nvSpPr>
        <xdr:cNvPr id="27" name="テキスト ボックス 26">
          <a:extLst>
            <a:ext uri="{FF2B5EF4-FFF2-40B4-BE49-F238E27FC236}">
              <a16:creationId xmlns:a16="http://schemas.microsoft.com/office/drawing/2014/main" id="{58B998E0-319E-B2F2-803C-895BDBE55929}"/>
            </a:ext>
          </a:extLst>
        </xdr:cNvPr>
        <xdr:cNvSpPr txBox="1"/>
      </xdr:nvSpPr>
      <xdr:spPr>
        <a:xfrm>
          <a:off x="12022571" y="12426497"/>
          <a:ext cx="1519917" cy="265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ysClr val="windowText" lastClr="000000"/>
              </a:solidFill>
              <a:latin typeface="BIZ UDPゴシック" panose="020B0400000000000000" pitchFamily="50" charset="-128"/>
              <a:ea typeface="BIZ UDPゴシック" panose="020B0400000000000000" pitchFamily="50" charset="-128"/>
            </a:rPr>
            <a:t>入力不要（自動入力）</a:t>
          </a:r>
        </a:p>
      </xdr:txBody>
    </xdr:sp>
    <xdr:clientData/>
  </xdr:twoCellAnchor>
  <xdr:twoCellAnchor editAs="oneCell">
    <xdr:from>
      <xdr:col>1</xdr:col>
      <xdr:colOff>147205</xdr:colOff>
      <xdr:row>198</xdr:row>
      <xdr:rowOff>95249</xdr:rowOff>
    </xdr:from>
    <xdr:to>
      <xdr:col>1</xdr:col>
      <xdr:colOff>5611091</xdr:colOff>
      <xdr:row>238</xdr:row>
      <xdr:rowOff>142555</xdr:rowOff>
    </xdr:to>
    <xdr:pic>
      <xdr:nvPicPr>
        <xdr:cNvPr id="42" name="図 41">
          <a:extLst>
            <a:ext uri="{FF2B5EF4-FFF2-40B4-BE49-F238E27FC236}">
              <a16:creationId xmlns:a16="http://schemas.microsoft.com/office/drawing/2014/main" id="{4033DC24-A788-B43A-8547-96CAFC4CBA6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467591" y="49131681"/>
          <a:ext cx="5463886" cy="6974579"/>
        </a:xfrm>
        <a:prstGeom prst="rect">
          <a:avLst/>
        </a:prstGeom>
        <a:solidFill>
          <a:schemeClr val="bg1"/>
        </a:solidFill>
      </xdr:spPr>
    </xdr:pic>
    <xdr:clientData/>
  </xdr:twoCellAnchor>
</xdr:wsDr>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133FF-0ED3-44B9-BC6F-A4E389CA24A0}">
  <sheetPr>
    <pageSetUpPr fitToPage="1"/>
  </sheetPr>
  <dimension ref="B1:X16"/>
  <sheetViews>
    <sheetView workbookViewId="0"/>
  </sheetViews>
  <sheetFormatPr defaultRowHeight="18.75" x14ac:dyDescent="0.4"/>
  <cols>
    <col min="1" max="1" width="5" customWidth="1"/>
    <col min="2" max="2" width="9" customWidth="1"/>
    <col min="3" max="3" width="8.875" customWidth="1"/>
    <col min="4" max="4" width="11.75" customWidth="1"/>
    <col min="5" max="5" width="8.875" customWidth="1"/>
    <col min="6" max="6" width="9" customWidth="1"/>
    <col min="7" max="7" width="10.625" customWidth="1"/>
    <col min="8" max="8" width="12.25" customWidth="1"/>
    <col min="9" max="10" width="8.5" customWidth="1"/>
    <col min="11" max="11" width="10.875" customWidth="1"/>
    <col min="12" max="12" width="12" customWidth="1"/>
    <col min="13" max="13" width="7.75" customWidth="1"/>
    <col min="14" max="14" width="9.125" customWidth="1"/>
    <col min="16" max="17" width="8.625" customWidth="1"/>
    <col min="22" max="22" width="9" customWidth="1"/>
  </cols>
  <sheetData>
    <row r="1" spans="2:24" x14ac:dyDescent="0.4">
      <c r="B1" s="64" t="s">
        <v>87</v>
      </c>
    </row>
    <row r="2" spans="2:24" x14ac:dyDescent="0.4">
      <c r="B2" s="237" t="s">
        <v>0</v>
      </c>
      <c r="C2" s="237" t="s">
        <v>65</v>
      </c>
      <c r="D2" s="238" t="s">
        <v>60</v>
      </c>
      <c r="E2" s="239"/>
      <c r="F2" s="235" t="s">
        <v>25</v>
      </c>
      <c r="G2" s="238" t="s">
        <v>61</v>
      </c>
      <c r="H2" s="239"/>
      <c r="I2" s="235" t="s">
        <v>22</v>
      </c>
      <c r="J2" s="240" t="s">
        <v>59</v>
      </c>
      <c r="K2" s="238" t="s">
        <v>58</v>
      </c>
      <c r="L2" s="239"/>
      <c r="M2" s="238" t="s">
        <v>31</v>
      </c>
      <c r="N2" s="242"/>
      <c r="O2" s="239"/>
      <c r="P2" s="238" t="s">
        <v>53</v>
      </c>
      <c r="Q2" s="239"/>
      <c r="R2" s="238" t="s">
        <v>49</v>
      </c>
      <c r="S2" s="242"/>
      <c r="T2" s="242"/>
      <c r="U2" s="242"/>
      <c r="V2" s="242"/>
      <c r="W2" s="242"/>
      <c r="X2" s="239"/>
    </row>
    <row r="3" spans="2:24" ht="24" x14ac:dyDescent="0.4">
      <c r="B3" s="237"/>
      <c r="C3" s="237"/>
      <c r="D3" s="6" t="s">
        <v>29</v>
      </c>
      <c r="E3" s="6" t="s">
        <v>30</v>
      </c>
      <c r="F3" s="236"/>
      <c r="G3" s="34" t="s">
        <v>8</v>
      </c>
      <c r="H3" s="34" t="s">
        <v>9</v>
      </c>
      <c r="I3" s="236"/>
      <c r="J3" s="241"/>
      <c r="K3" s="6" t="s">
        <v>29</v>
      </c>
      <c r="L3" s="6" t="s">
        <v>30</v>
      </c>
      <c r="M3" s="3" t="s">
        <v>15</v>
      </c>
      <c r="N3" s="3" t="s">
        <v>16</v>
      </c>
      <c r="O3" s="3" t="s">
        <v>17</v>
      </c>
      <c r="P3" s="26" t="s">
        <v>52</v>
      </c>
      <c r="Q3" s="3" t="s">
        <v>16</v>
      </c>
      <c r="R3" s="3" t="s">
        <v>26</v>
      </c>
      <c r="S3" s="3" t="s">
        <v>27</v>
      </c>
      <c r="T3" s="3" t="s">
        <v>10</v>
      </c>
      <c r="U3" s="3" t="s">
        <v>11</v>
      </c>
      <c r="V3" s="3" t="s">
        <v>3</v>
      </c>
      <c r="W3" s="23" t="s">
        <v>33</v>
      </c>
      <c r="X3" s="8" t="s">
        <v>34</v>
      </c>
    </row>
    <row r="4" spans="2:24" x14ac:dyDescent="0.4">
      <c r="B4" s="74">
        <v>101</v>
      </c>
      <c r="C4" s="74" t="s">
        <v>5</v>
      </c>
      <c r="D4" s="84">
        <v>45748</v>
      </c>
      <c r="E4" s="75"/>
      <c r="F4" s="74" t="s">
        <v>80</v>
      </c>
      <c r="G4" s="84">
        <v>45748</v>
      </c>
      <c r="H4" s="84">
        <v>45809</v>
      </c>
      <c r="I4" s="81" t="str">
        <f t="shared" ref="I4:I13" si="0">IF($C4&lt;&gt;"",IF(OR($C4="サポ住",$C4="専用"),IF(AND($M4="○",$N4="○",$O4="○"),"○","-"),"-"),"")</f>
        <v>○</v>
      </c>
      <c r="J4" s="78" t="str">
        <f t="shared" ref="J4:J15" si="1">IF(AND($C4="専用",$I4&lt;&gt;"○"),"NG","")</f>
        <v/>
      </c>
      <c r="K4" s="84">
        <v>45748</v>
      </c>
      <c r="L4" s="84">
        <v>45808</v>
      </c>
      <c r="M4" s="82" t="s">
        <v>1</v>
      </c>
      <c r="N4" s="82" t="s">
        <v>1</v>
      </c>
      <c r="O4" s="82" t="s">
        <v>1</v>
      </c>
      <c r="P4" s="74" t="s">
        <v>42</v>
      </c>
      <c r="Q4" s="74" t="s">
        <v>46</v>
      </c>
      <c r="R4" s="76"/>
      <c r="S4" s="76"/>
      <c r="T4" s="76" t="s">
        <v>12</v>
      </c>
      <c r="U4" s="76"/>
      <c r="V4" s="76"/>
      <c r="W4" s="79"/>
      <c r="X4" s="80"/>
    </row>
    <row r="5" spans="2:24" x14ac:dyDescent="0.4">
      <c r="B5" s="35">
        <v>101</v>
      </c>
      <c r="C5" s="35" t="s">
        <v>5</v>
      </c>
      <c r="D5" s="83">
        <v>45748</v>
      </c>
      <c r="E5" s="36"/>
      <c r="F5" s="35" t="s">
        <v>43</v>
      </c>
      <c r="G5" s="83">
        <v>45931</v>
      </c>
      <c r="H5" s="83"/>
      <c r="I5" s="58" t="str">
        <f t="shared" si="0"/>
        <v>-</v>
      </c>
      <c r="J5" s="62" t="str">
        <f t="shared" si="1"/>
        <v>NG</v>
      </c>
      <c r="K5" s="83">
        <f>G5</f>
        <v>45931</v>
      </c>
      <c r="L5" s="83"/>
      <c r="M5" s="37" t="s">
        <v>1</v>
      </c>
      <c r="N5" s="37" t="s">
        <v>64</v>
      </c>
      <c r="O5" s="37" t="s">
        <v>1</v>
      </c>
      <c r="P5" s="35" t="s">
        <v>42</v>
      </c>
      <c r="Q5" s="35" t="s">
        <v>46</v>
      </c>
      <c r="R5" s="38"/>
      <c r="S5" s="38"/>
      <c r="T5" s="38" t="s">
        <v>12</v>
      </c>
      <c r="U5" s="38"/>
      <c r="V5" s="38"/>
      <c r="W5" s="39"/>
      <c r="X5" s="49"/>
    </row>
    <row r="6" spans="2:24" x14ac:dyDescent="0.4">
      <c r="B6" s="35">
        <v>103</v>
      </c>
      <c r="C6" s="35" t="s">
        <v>5</v>
      </c>
      <c r="D6" s="83">
        <v>45748</v>
      </c>
      <c r="F6" s="35" t="s">
        <v>81</v>
      </c>
      <c r="G6" s="36">
        <v>45839</v>
      </c>
      <c r="H6" s="35"/>
      <c r="I6" s="58" t="str">
        <f t="shared" si="0"/>
        <v>○</v>
      </c>
      <c r="J6" s="62" t="str">
        <f t="shared" si="1"/>
        <v/>
      </c>
      <c r="K6" s="36">
        <v>45839</v>
      </c>
      <c r="L6" s="37"/>
      <c r="M6" s="37" t="s">
        <v>1</v>
      </c>
      <c r="N6" s="37" t="s">
        <v>1</v>
      </c>
      <c r="O6" s="37" t="s">
        <v>1</v>
      </c>
      <c r="P6" s="35" t="s">
        <v>42</v>
      </c>
      <c r="Q6" s="35" t="s">
        <v>46</v>
      </c>
      <c r="R6" s="38"/>
      <c r="S6" s="38"/>
      <c r="T6" s="38"/>
      <c r="U6" s="38" t="s">
        <v>12</v>
      </c>
      <c r="V6" s="38"/>
      <c r="W6" s="39"/>
      <c r="X6" s="49"/>
    </row>
    <row r="7" spans="2:24" x14ac:dyDescent="0.4">
      <c r="B7" s="74">
        <v>104</v>
      </c>
      <c r="C7" s="74" t="s">
        <v>6</v>
      </c>
      <c r="D7" s="84">
        <v>45748</v>
      </c>
      <c r="E7" s="75"/>
      <c r="F7" s="74" t="s">
        <v>82</v>
      </c>
      <c r="G7" s="75">
        <v>45748</v>
      </c>
      <c r="H7" s="75">
        <v>46054</v>
      </c>
      <c r="I7" s="81" t="str">
        <f t="shared" si="0"/>
        <v>○</v>
      </c>
      <c r="J7" s="78" t="str">
        <f t="shared" si="1"/>
        <v/>
      </c>
      <c r="K7" s="75">
        <v>45809</v>
      </c>
      <c r="L7" s="75">
        <v>46053</v>
      </c>
      <c r="M7" s="82" t="s">
        <v>1</v>
      </c>
      <c r="N7" s="82" t="s">
        <v>1</v>
      </c>
      <c r="O7" s="82" t="s">
        <v>1</v>
      </c>
      <c r="P7" s="74" t="s">
        <v>14</v>
      </c>
      <c r="Q7" s="74" t="s">
        <v>46</v>
      </c>
      <c r="R7" s="76"/>
      <c r="S7" s="76"/>
      <c r="T7" s="76" t="s">
        <v>12</v>
      </c>
      <c r="U7" s="76"/>
      <c r="V7" s="76"/>
      <c r="W7" s="79"/>
      <c r="X7" s="80"/>
    </row>
    <row r="8" spans="2:24" x14ac:dyDescent="0.4">
      <c r="B8" s="35">
        <v>105</v>
      </c>
      <c r="C8" s="35" t="s">
        <v>6</v>
      </c>
      <c r="D8" s="83">
        <v>45748</v>
      </c>
      <c r="E8" s="36"/>
      <c r="F8" s="35" t="s">
        <v>83</v>
      </c>
      <c r="G8" s="36">
        <v>45992</v>
      </c>
      <c r="H8" s="35"/>
      <c r="I8" s="58" t="str">
        <f t="shared" si="0"/>
        <v>○</v>
      </c>
      <c r="J8" s="62" t="str">
        <f t="shared" si="1"/>
        <v/>
      </c>
      <c r="K8" s="36">
        <v>46023</v>
      </c>
      <c r="L8" s="37"/>
      <c r="M8" s="37" t="s">
        <v>1</v>
      </c>
      <c r="N8" s="37" t="s">
        <v>1</v>
      </c>
      <c r="O8" s="37" t="s">
        <v>1</v>
      </c>
      <c r="P8" s="35" t="s">
        <v>14</v>
      </c>
      <c r="Q8" s="35" t="s">
        <v>46</v>
      </c>
      <c r="R8" s="37" t="s">
        <v>1</v>
      </c>
      <c r="S8" s="37"/>
      <c r="T8" s="37"/>
      <c r="U8" s="37" t="s">
        <v>1</v>
      </c>
      <c r="V8" s="37"/>
      <c r="W8" s="50"/>
      <c r="X8" s="51"/>
    </row>
    <row r="9" spans="2:24" x14ac:dyDescent="0.4">
      <c r="B9" s="35">
        <v>201</v>
      </c>
      <c r="C9" s="35" t="s">
        <v>6</v>
      </c>
      <c r="D9" s="83">
        <v>45748</v>
      </c>
      <c r="E9" s="36"/>
      <c r="F9" s="35" t="s">
        <v>85</v>
      </c>
      <c r="G9" s="36">
        <v>46054</v>
      </c>
      <c r="H9" s="35"/>
      <c r="I9" s="5" t="str">
        <f t="shared" si="0"/>
        <v>-</v>
      </c>
      <c r="J9" s="62" t="str">
        <f t="shared" si="1"/>
        <v/>
      </c>
      <c r="K9" s="38"/>
      <c r="L9" s="38"/>
      <c r="M9" s="37" t="s">
        <v>1</v>
      </c>
      <c r="N9" s="37" t="s">
        <v>64</v>
      </c>
      <c r="O9" s="37" t="s">
        <v>64</v>
      </c>
      <c r="P9" s="35" t="s">
        <v>42</v>
      </c>
      <c r="Q9" s="35"/>
      <c r="R9" s="38"/>
      <c r="S9" s="38"/>
      <c r="T9" s="38" t="s">
        <v>12</v>
      </c>
      <c r="U9" s="38"/>
      <c r="V9" s="38"/>
      <c r="W9" s="39"/>
      <c r="X9" s="49"/>
    </row>
    <row r="10" spans="2:24" x14ac:dyDescent="0.4">
      <c r="B10" s="35">
        <v>202</v>
      </c>
      <c r="C10" s="35" t="s">
        <v>6</v>
      </c>
      <c r="D10" s="83">
        <v>45748</v>
      </c>
      <c r="E10" s="36"/>
      <c r="F10" s="35" t="s">
        <v>86</v>
      </c>
      <c r="G10" s="36">
        <v>45748</v>
      </c>
      <c r="H10" s="35"/>
      <c r="I10" s="5" t="str">
        <f t="shared" si="0"/>
        <v>-</v>
      </c>
      <c r="J10" s="62" t="str">
        <f t="shared" si="1"/>
        <v/>
      </c>
      <c r="K10" s="38"/>
      <c r="L10" s="38"/>
      <c r="M10" s="38" t="s">
        <v>23</v>
      </c>
      <c r="N10" s="38" t="s">
        <v>23</v>
      </c>
      <c r="O10" s="38" t="s">
        <v>23</v>
      </c>
      <c r="P10" s="35" t="s">
        <v>23</v>
      </c>
      <c r="Q10" s="35"/>
      <c r="R10" s="38"/>
      <c r="S10" s="38"/>
      <c r="T10" s="38"/>
      <c r="U10" s="38"/>
      <c r="V10" s="38"/>
      <c r="W10" s="39"/>
      <c r="X10" s="49" t="s">
        <v>12</v>
      </c>
    </row>
    <row r="11" spans="2:24" x14ac:dyDescent="0.4">
      <c r="B11" s="35">
        <v>203</v>
      </c>
      <c r="C11" s="35" t="s">
        <v>6</v>
      </c>
      <c r="D11" s="83">
        <v>45992</v>
      </c>
      <c r="E11" s="36"/>
      <c r="F11" s="35" t="s">
        <v>84</v>
      </c>
      <c r="G11" s="36">
        <v>45992</v>
      </c>
      <c r="H11" s="36"/>
      <c r="I11" s="58" t="str">
        <f t="shared" si="0"/>
        <v>○</v>
      </c>
      <c r="J11" s="62" t="str">
        <f t="shared" si="1"/>
        <v/>
      </c>
      <c r="K11" s="36">
        <v>46023</v>
      </c>
      <c r="L11" s="37"/>
      <c r="M11" s="37" t="s">
        <v>1</v>
      </c>
      <c r="N11" s="37" t="s">
        <v>1</v>
      </c>
      <c r="O11" s="37" t="s">
        <v>1</v>
      </c>
      <c r="P11" s="35" t="s">
        <v>42</v>
      </c>
      <c r="Q11" s="35" t="s">
        <v>46</v>
      </c>
      <c r="R11" s="38"/>
      <c r="S11" s="38"/>
      <c r="T11" s="38" t="s">
        <v>12</v>
      </c>
      <c r="U11" s="38"/>
      <c r="V11" s="38"/>
      <c r="W11" s="39"/>
      <c r="X11" s="49"/>
    </row>
    <row r="12" spans="2:24" x14ac:dyDescent="0.4">
      <c r="B12" s="74">
        <v>204</v>
      </c>
      <c r="C12" s="74" t="s">
        <v>6</v>
      </c>
      <c r="D12" s="84">
        <v>45748</v>
      </c>
      <c r="E12" s="82">
        <v>45991</v>
      </c>
      <c r="F12" s="74" t="s">
        <v>45</v>
      </c>
      <c r="G12" s="75"/>
      <c r="H12" s="74"/>
      <c r="I12" s="77" t="str">
        <f t="shared" si="0"/>
        <v>-</v>
      </c>
      <c r="J12" s="78" t="str">
        <f t="shared" si="1"/>
        <v/>
      </c>
      <c r="K12" s="76"/>
      <c r="L12" s="76"/>
      <c r="M12" s="76"/>
      <c r="N12" s="76"/>
      <c r="O12" s="76"/>
      <c r="P12" s="74"/>
      <c r="Q12" s="74"/>
      <c r="R12" s="76"/>
      <c r="S12" s="76"/>
      <c r="T12" s="76"/>
      <c r="U12" s="76"/>
      <c r="V12" s="76"/>
      <c r="W12" s="79"/>
      <c r="X12" s="80"/>
    </row>
    <row r="13" spans="2:24" x14ac:dyDescent="0.4">
      <c r="B13" s="35"/>
      <c r="C13" s="35"/>
      <c r="D13" s="83"/>
      <c r="E13" s="38"/>
      <c r="F13" s="35"/>
      <c r="G13" s="36"/>
      <c r="H13" s="36"/>
      <c r="I13" s="5" t="str">
        <f t="shared" si="0"/>
        <v/>
      </c>
      <c r="J13" s="62" t="str">
        <f t="shared" si="1"/>
        <v/>
      </c>
      <c r="K13" s="38"/>
      <c r="L13" s="38"/>
      <c r="M13" s="38"/>
      <c r="N13" s="38"/>
      <c r="O13" s="38"/>
      <c r="P13" s="35"/>
      <c r="Q13" s="35"/>
      <c r="R13" s="38"/>
      <c r="S13" s="38"/>
      <c r="T13" s="38"/>
      <c r="U13" s="38"/>
      <c r="V13" s="38"/>
      <c r="W13" s="39"/>
      <c r="X13" s="49"/>
    </row>
    <row r="14" spans="2:24" hidden="1" x14ac:dyDescent="0.4">
      <c r="B14" s="35"/>
      <c r="C14" s="35"/>
      <c r="D14" s="38"/>
      <c r="E14" s="38"/>
      <c r="F14" s="35"/>
      <c r="G14" s="36"/>
      <c r="H14" s="36"/>
      <c r="I14" s="5" t="str">
        <f>IF($C14&lt;&gt;"",IF(OR($C14="サポ住",$C14="専用"),IF(AND($M14="○",$N14="○",$O14="○"),"○","-"),"-"),"")</f>
        <v/>
      </c>
      <c r="J14" s="62" t="str">
        <f t="shared" si="1"/>
        <v/>
      </c>
      <c r="K14" s="38"/>
      <c r="L14" s="38"/>
      <c r="M14" s="38"/>
      <c r="N14" s="38"/>
      <c r="O14" s="38"/>
      <c r="P14" s="35"/>
      <c r="Q14" s="35"/>
      <c r="R14" s="38"/>
      <c r="S14" s="38"/>
      <c r="T14" s="38"/>
      <c r="U14" s="38"/>
      <c r="V14" s="38"/>
      <c r="W14" s="39"/>
      <c r="X14" s="49"/>
    </row>
    <row r="15" spans="2:24" hidden="1" x14ac:dyDescent="0.4">
      <c r="B15" s="35"/>
      <c r="C15" s="35"/>
      <c r="D15" s="38"/>
      <c r="E15" s="38"/>
      <c r="F15" s="35"/>
      <c r="G15" s="36"/>
      <c r="H15" s="36"/>
      <c r="I15" s="5" t="str">
        <f>IF($C15&lt;&gt;"",IF(OR($C15="サポ住",$C15="専用"),IF(AND($M15="○",$N15="○",$O15="○"),"○","-"),"-"),"")</f>
        <v/>
      </c>
      <c r="J15" s="62" t="str">
        <f t="shared" si="1"/>
        <v/>
      </c>
      <c r="K15" s="38"/>
      <c r="L15" s="38"/>
      <c r="M15" s="38"/>
      <c r="N15" s="38"/>
      <c r="O15" s="38"/>
      <c r="P15" s="35"/>
      <c r="Q15" s="35"/>
      <c r="R15" s="38"/>
      <c r="S15" s="38"/>
      <c r="T15" s="38"/>
      <c r="U15" s="38"/>
      <c r="V15" s="38"/>
      <c r="W15" s="39"/>
      <c r="X15" s="49"/>
    </row>
    <row r="16" spans="2:24" ht="24" x14ac:dyDescent="0.4">
      <c r="B16" s="63" t="s">
        <v>66</v>
      </c>
      <c r="C16" s="4" t="str">
        <f>IF(COUNTIFS(B4:B15,"&lt;&gt;",E4:E15,"",H4:H15,"")='1-2.入居状況等 (集計表)'!$H$4,"OK","NG")</f>
        <v>NG</v>
      </c>
      <c r="D16" s="19"/>
      <c r="E16" s="19"/>
      <c r="F16" s="18" t="s">
        <v>28</v>
      </c>
      <c r="G16" s="19">
        <f>COUNTIFS($C$4:$C$15,"&lt;&gt;"&amp;"一般",G4:G15,"&lt;&gt;"&amp;"")</f>
        <v>8</v>
      </c>
      <c r="H16" s="20"/>
      <c r="I16" s="19">
        <f>COUNTIFS($C$4:$C$15,"&lt;&gt;"&amp;"一般",I4:I15,"○")</f>
        <v>5</v>
      </c>
      <c r="J16" s="19"/>
      <c r="K16" s="19"/>
      <c r="L16" s="19"/>
      <c r="M16" s="21"/>
      <c r="N16" s="21"/>
      <c r="O16" s="21"/>
      <c r="P16" s="20"/>
      <c r="Q16" s="20"/>
      <c r="R16" s="19">
        <f t="shared" ref="R16:X16" si="2">COUNTIFS($C$4:$C$15,"&lt;&gt;"&amp;"一般",R4:R15,"○")</f>
        <v>1</v>
      </c>
      <c r="S16" s="19">
        <f t="shared" si="2"/>
        <v>0</v>
      </c>
      <c r="T16" s="19">
        <f t="shared" si="2"/>
        <v>5</v>
      </c>
      <c r="U16" s="19">
        <f t="shared" si="2"/>
        <v>2</v>
      </c>
      <c r="V16" s="19">
        <f t="shared" si="2"/>
        <v>0</v>
      </c>
      <c r="W16" s="24">
        <f t="shared" si="2"/>
        <v>0</v>
      </c>
      <c r="X16" s="22">
        <f t="shared" si="2"/>
        <v>1</v>
      </c>
    </row>
  </sheetData>
  <mergeCells count="11">
    <mergeCell ref="J2:J3"/>
    <mergeCell ref="K2:L2"/>
    <mergeCell ref="M2:O2"/>
    <mergeCell ref="P2:Q2"/>
    <mergeCell ref="R2:X2"/>
    <mergeCell ref="I2:I3"/>
    <mergeCell ref="B2:B3"/>
    <mergeCell ref="C2:C3"/>
    <mergeCell ref="D2:E2"/>
    <mergeCell ref="F2:F3"/>
    <mergeCell ref="G2:H2"/>
  </mergeCells>
  <phoneticPr fontId="1"/>
  <conditionalFormatting sqref="B13:C13 E13">
    <cfRule type="expression" dxfId="18" priority="6">
      <formula>OR(#REF!&lt;&gt;"",#REF!&lt;&gt;"")</formula>
    </cfRule>
  </conditionalFormatting>
  <conditionalFormatting sqref="B4:X12">
    <cfRule type="expression" dxfId="17" priority="3">
      <formula>OR(#REF!&lt;&gt;"",#REF!&lt;&gt;"")</formula>
    </cfRule>
  </conditionalFormatting>
  <conditionalFormatting sqref="B14:X15">
    <cfRule type="expression" dxfId="16" priority="4">
      <formula>OR(#REF!&lt;&gt;"",#REF!&lt;&gt;"")</formula>
    </cfRule>
  </conditionalFormatting>
  <conditionalFormatting sqref="C16">
    <cfRule type="containsText" dxfId="15" priority="1" operator="containsText" text="NG">
      <formula>NOT(ISERROR(SEARCH("NG",C16)))</formula>
    </cfRule>
  </conditionalFormatting>
  <conditionalFormatting sqref="G13:X13">
    <cfRule type="expression" dxfId="14" priority="26">
      <formula>OR(#REF!&lt;&gt;"",#REF!&lt;&gt;"")</formula>
    </cfRule>
  </conditionalFormatting>
  <conditionalFormatting sqref="J4:J15">
    <cfRule type="containsText" dxfId="13" priority="2" operator="containsText" text="NG">
      <formula>NOT(ISERROR(SEARCH("NG",J4)))</formula>
    </cfRule>
  </conditionalFormatting>
  <dataValidations count="5">
    <dataValidation type="list" allowBlank="1" showInputMessage="1" showErrorMessage="1" sqref="R4:X15" xr:uid="{AE9C957B-1D70-4449-8C0C-8CCCF6ED0498}">
      <formula1>"○"</formula1>
    </dataValidation>
    <dataValidation type="list" allowBlank="1" showInputMessage="1" showErrorMessage="1" sqref="Q4:Q15" xr:uid="{50500556-E628-4827-AE61-E0E89BF9D55B}">
      <formula1>"訪問,その他"</formula1>
    </dataValidation>
    <dataValidation type="list" allowBlank="1" showInputMessage="1" showErrorMessage="1" sqref="P4:P15" xr:uid="{A456E645-A927-45AF-A76D-043DC5A4EEDE}">
      <formula1>"機器,電話,SNS,訪問,その他,-"</formula1>
    </dataValidation>
    <dataValidation type="list" allowBlank="1" showInputMessage="1" showErrorMessage="1" sqref="M4:O15" xr:uid="{F45E1380-F9B6-4F22-B3E6-B8306B9E3578}">
      <formula1>"○,-"</formula1>
    </dataValidation>
    <dataValidation type="list" allowBlank="1" showInputMessage="1" showErrorMessage="1" sqref="C4:C15" xr:uid="{759DD0C4-B491-4C7E-927C-A10AD2AAA357}">
      <formula1>"サポ住,専用,一般"</formula1>
    </dataValidation>
  </dataValidations>
  <pageMargins left="0.7" right="0.7" top="0.75" bottom="0.75" header="0.3" footer="0.3"/>
  <pageSetup paperSize="9" scale="5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B8644-D608-4EDD-9068-237995377875}">
  <sheetPr>
    <tabColor rgb="FF00B0F0"/>
    <pageSetUpPr fitToPage="1"/>
  </sheetPr>
  <dimension ref="A1:AI72"/>
  <sheetViews>
    <sheetView showGridLines="0" view="pageBreakPreview" zoomScale="60" zoomScaleNormal="100" workbookViewId="0">
      <selection activeCell="B20" sqref="B20:J20"/>
    </sheetView>
  </sheetViews>
  <sheetFormatPr defaultColWidth="9" defaultRowHeight="18.75" x14ac:dyDescent="0.4"/>
  <cols>
    <col min="1" max="1" width="2.25" style="10" customWidth="1"/>
    <col min="2" max="6" width="11.625" style="10" customWidth="1"/>
    <col min="7" max="7" width="11.125" style="10" customWidth="1"/>
    <col min="8" max="8" width="1.875" style="10" customWidth="1"/>
    <col min="9" max="10" width="13.625" style="10" customWidth="1"/>
    <col min="11" max="11" width="4" style="10" customWidth="1"/>
    <col min="12" max="13" width="2.875" style="10" customWidth="1"/>
    <col min="14" max="22" width="2.625" style="10" customWidth="1"/>
    <col min="23" max="32" width="10.875" style="10" customWidth="1"/>
    <col min="33" max="33" width="2.75" style="10" customWidth="1"/>
    <col min="34" max="34" width="3.75" style="10" customWidth="1"/>
    <col min="35" max="35" width="2.75" style="10" customWidth="1"/>
    <col min="36" max="37" width="0.75" style="10" customWidth="1"/>
    <col min="38" max="41" width="8.875" style="10" customWidth="1"/>
    <col min="42" max="16384" width="9" style="10"/>
  </cols>
  <sheetData>
    <row r="1" spans="1:11" x14ac:dyDescent="0.4">
      <c r="A1" s="9" t="s">
        <v>177</v>
      </c>
      <c r="G1" s="111" t="s">
        <v>57</v>
      </c>
      <c r="H1" s="112"/>
      <c r="I1" s="113" t="s">
        <v>56</v>
      </c>
    </row>
    <row r="2" spans="1:11" x14ac:dyDescent="0.4">
      <c r="A2" s="172">
        <v>1</v>
      </c>
      <c r="B2" s="149" t="s">
        <v>178</v>
      </c>
      <c r="C2" s="149"/>
      <c r="D2" s="149"/>
      <c r="E2" s="149"/>
      <c r="F2" s="149"/>
      <c r="G2" s="149"/>
      <c r="H2" s="149"/>
      <c r="I2" s="149"/>
      <c r="J2" s="149"/>
      <c r="K2" s="149"/>
    </row>
    <row r="3" spans="1:11" ht="6" customHeight="1" x14ac:dyDescent="0.4"/>
    <row r="4" spans="1:11" ht="18.75" customHeight="1" x14ac:dyDescent="0.4">
      <c r="B4" s="290" t="s">
        <v>223</v>
      </c>
      <c r="C4" s="290"/>
      <c r="D4" s="290"/>
      <c r="E4" s="290"/>
      <c r="F4" s="290"/>
      <c r="G4" s="291"/>
    </row>
    <row r="5" spans="1:11" ht="14.45" customHeight="1" x14ac:dyDescent="0.4">
      <c r="B5" s="292" t="s">
        <v>54</v>
      </c>
      <c r="C5" s="72"/>
      <c r="D5" s="246" t="s">
        <v>181</v>
      </c>
      <c r="E5" s="72"/>
      <c r="F5" s="72"/>
      <c r="G5" s="306" t="s">
        <v>164</v>
      </c>
      <c r="I5" s="306" t="s">
        <v>179</v>
      </c>
      <c r="J5" s="308" t="s">
        <v>218</v>
      </c>
      <c r="K5" s="134"/>
    </row>
    <row r="6" spans="1:11" ht="14.45" customHeight="1" x14ac:dyDescent="0.4">
      <c r="B6" s="293"/>
      <c r="C6" s="244" t="s">
        <v>180</v>
      </c>
      <c r="D6" s="257"/>
      <c r="E6" s="246" t="s">
        <v>182</v>
      </c>
      <c r="F6" s="131"/>
      <c r="G6" s="307"/>
      <c r="I6" s="307"/>
      <c r="J6" s="309"/>
      <c r="K6" s="134"/>
    </row>
    <row r="7" spans="1:11" ht="50.25" x14ac:dyDescent="0.4">
      <c r="B7" s="294"/>
      <c r="C7" s="245"/>
      <c r="D7" s="259"/>
      <c r="E7" s="247"/>
      <c r="F7" s="132" t="s">
        <v>183</v>
      </c>
      <c r="G7" s="247"/>
      <c r="I7" s="247"/>
      <c r="J7" s="310"/>
      <c r="K7" s="134"/>
    </row>
    <row r="8" spans="1:11" s="102" customFormat="1" x14ac:dyDescent="0.4">
      <c r="B8" s="153">
        <f>'1-2.入居状況等 (集計表)'!C18</f>
        <v>7</v>
      </c>
      <c r="C8" s="153">
        <f>'1-2.入居状況等 (集計表)'!D18</f>
        <v>2</v>
      </c>
      <c r="D8" s="153">
        <f>'1-2.入居状況等 (集計表)'!E18</f>
        <v>6</v>
      </c>
      <c r="E8" s="153">
        <f>'1-2.入居状況等 (集計表)'!F18</f>
        <v>5</v>
      </c>
      <c r="F8" s="153">
        <f>'1-2.入居状況等 (集計表)'!G18</f>
        <v>3</v>
      </c>
      <c r="G8" s="154">
        <f>B8-D8</f>
        <v>1</v>
      </c>
      <c r="I8" s="154" t="str">
        <f>IF(C8&lt;=(F8+G8),"可","不可")</f>
        <v>可</v>
      </c>
      <c r="J8" s="150"/>
      <c r="K8" s="135"/>
    </row>
    <row r="9" spans="1:11" s="136" customFormat="1" ht="15" customHeight="1" x14ac:dyDescent="0.4">
      <c r="B9" s="243" t="s">
        <v>184</v>
      </c>
      <c r="C9" s="243"/>
      <c r="D9" s="243"/>
      <c r="E9" s="243"/>
      <c r="F9" s="243"/>
      <c r="G9" s="243"/>
      <c r="H9" s="243"/>
      <c r="I9" s="243"/>
      <c r="J9" s="243"/>
    </row>
    <row r="10" spans="1:11" s="136" customFormat="1" ht="23.25" customHeight="1" x14ac:dyDescent="0.4">
      <c r="B10" s="243" t="s">
        <v>219</v>
      </c>
      <c r="C10" s="243"/>
      <c r="D10" s="243"/>
      <c r="E10" s="243"/>
      <c r="F10" s="243"/>
      <c r="G10" s="243"/>
      <c r="H10" s="243"/>
      <c r="I10" s="243"/>
      <c r="J10" s="243"/>
    </row>
    <row r="11" spans="1:11" ht="6.75" customHeight="1" x14ac:dyDescent="0.4"/>
    <row r="12" spans="1:11" ht="18.75" customHeight="1" thickBot="1" x14ac:dyDescent="0.45">
      <c r="B12" s="291" t="s">
        <v>224</v>
      </c>
      <c r="C12" s="291"/>
      <c r="D12" s="291"/>
      <c r="E12" s="291"/>
      <c r="F12" s="291"/>
      <c r="G12" s="95"/>
      <c r="H12" s="95"/>
      <c r="I12" s="95"/>
    </row>
    <row r="13" spans="1:11" ht="33" customHeight="1" thickTop="1" x14ac:dyDescent="0.4">
      <c r="B13" s="301" t="s">
        <v>169</v>
      </c>
      <c r="C13" s="301"/>
      <c r="D13" s="302"/>
      <c r="E13" s="299" t="s">
        <v>185</v>
      </c>
      <c r="F13" s="299"/>
      <c r="G13" s="299"/>
      <c r="H13" s="299" t="s">
        <v>170</v>
      </c>
      <c r="I13" s="299"/>
      <c r="J13" s="299"/>
    </row>
    <row r="14" spans="1:11" ht="18.75" customHeight="1" thickBot="1" x14ac:dyDescent="0.45">
      <c r="B14" s="303">
        <f>'1-2.入居状況等 (集計表)'!C22</f>
        <v>8</v>
      </c>
      <c r="C14" s="303"/>
      <c r="D14" s="304"/>
      <c r="E14" s="300">
        <f>'1-2.入居状況等 (集計表)'!F22</f>
        <v>7</v>
      </c>
      <c r="F14" s="300"/>
      <c r="G14" s="300"/>
      <c r="H14" s="300">
        <f>'1-2.入居状況等 (集計表)'!H22</f>
        <v>5</v>
      </c>
      <c r="I14" s="300"/>
      <c r="J14" s="300"/>
    </row>
    <row r="15" spans="1:11" s="136" customFormat="1" ht="23.25" customHeight="1" thickTop="1" x14ac:dyDescent="0.4">
      <c r="B15" s="243" t="s">
        <v>220</v>
      </c>
      <c r="C15" s="243"/>
      <c r="D15" s="243"/>
      <c r="E15" s="243"/>
      <c r="F15" s="243"/>
      <c r="G15" s="243"/>
      <c r="H15" s="243"/>
      <c r="I15" s="243"/>
      <c r="J15" s="243"/>
    </row>
    <row r="16" spans="1:11" ht="6.75" customHeight="1" x14ac:dyDescent="0.4"/>
    <row r="17" spans="1:34" s="102" customFormat="1" ht="36" x14ac:dyDescent="0.4">
      <c r="B17" s="311"/>
      <c r="C17" s="312"/>
      <c r="D17" s="137" t="s">
        <v>186</v>
      </c>
      <c r="E17" s="73" t="s">
        <v>187</v>
      </c>
      <c r="F17" s="73" t="s">
        <v>134</v>
      </c>
      <c r="G17" s="266" t="s">
        <v>147</v>
      </c>
      <c r="H17" s="266"/>
      <c r="I17" s="73" t="s">
        <v>188</v>
      </c>
      <c r="J17" s="73" t="s">
        <v>189</v>
      </c>
    </row>
    <row r="18" spans="1:34" ht="39.75" customHeight="1" x14ac:dyDescent="0.4">
      <c r="B18" s="264" t="s">
        <v>190</v>
      </c>
      <c r="C18" s="264"/>
      <c r="D18" s="153">
        <f>'1-1.入居状況等の記録'!Y21</f>
        <v>1</v>
      </c>
      <c r="E18" s="153">
        <f>'1-1.入居状況等の記録'!Z21</f>
        <v>0</v>
      </c>
      <c r="F18" s="153">
        <f>'1-1.入居状況等の記録'!AA21</f>
        <v>5</v>
      </c>
      <c r="G18" s="303">
        <f>'1-1.入居状況等の記録'!AB21</f>
        <v>2</v>
      </c>
      <c r="H18" s="303"/>
      <c r="I18" s="153">
        <f>'1-1.入居状況等の記録'!AC21</f>
        <v>0</v>
      </c>
      <c r="J18" s="153">
        <f>'1-1.入居状況等の記録'!AD21</f>
        <v>0</v>
      </c>
    </row>
    <row r="19" spans="1:34" ht="39.75" customHeight="1" x14ac:dyDescent="0.4">
      <c r="B19" s="264" t="s">
        <v>191</v>
      </c>
      <c r="C19" s="264"/>
      <c r="D19" s="153">
        <f>'1-1.入居状況等の記録'!Y22</f>
        <v>1</v>
      </c>
      <c r="E19" s="153">
        <f>'1-1.入居状況等の記録'!Z22</f>
        <v>0</v>
      </c>
      <c r="F19" s="153">
        <f>'1-1.入居状況等の記録'!AA22</f>
        <v>4</v>
      </c>
      <c r="G19" s="303">
        <f>'1-1.入居状況等の記録'!AB22</f>
        <v>1</v>
      </c>
      <c r="H19" s="303"/>
      <c r="I19" s="153">
        <f>'1-1.入居状況等の記録'!AC22</f>
        <v>0</v>
      </c>
      <c r="J19" s="153">
        <f>'1-1.入居状況等の記録'!AD22</f>
        <v>0</v>
      </c>
    </row>
    <row r="20" spans="1:34" s="136" customFormat="1" ht="91.5" customHeight="1" x14ac:dyDescent="0.4">
      <c r="B20" s="243" t="s">
        <v>192</v>
      </c>
      <c r="C20" s="243"/>
      <c r="D20" s="243"/>
      <c r="E20" s="243"/>
      <c r="F20" s="243"/>
      <c r="G20" s="243"/>
      <c r="H20" s="243"/>
      <c r="I20" s="243"/>
      <c r="J20" s="243"/>
    </row>
    <row r="21" spans="1:34" ht="6.75" customHeight="1" x14ac:dyDescent="0.4"/>
    <row r="22" spans="1:34" ht="18" customHeight="1" x14ac:dyDescent="0.4">
      <c r="A22" s="172">
        <v>2</v>
      </c>
      <c r="B22" s="149" t="s">
        <v>193</v>
      </c>
      <c r="C22" s="149"/>
      <c r="D22" s="149"/>
      <c r="E22" s="149"/>
      <c r="F22" s="149"/>
      <c r="G22" s="149"/>
      <c r="H22" s="149"/>
      <c r="I22" s="149"/>
      <c r="J22" s="149"/>
      <c r="K22" s="149"/>
    </row>
    <row r="23" spans="1:34" ht="21" customHeight="1" x14ac:dyDescent="0.4">
      <c r="B23" s="96" t="s">
        <v>110</v>
      </c>
    </row>
    <row r="24" spans="1:34" ht="18.75" customHeight="1" x14ac:dyDescent="0.4">
      <c r="B24" s="270" t="s">
        <v>221</v>
      </c>
      <c r="C24" s="271"/>
      <c r="D24" s="155" t="s">
        <v>113</v>
      </c>
      <c r="E24" s="156" t="s">
        <v>111</v>
      </c>
      <c r="F24" s="155" t="s">
        <v>114</v>
      </c>
      <c r="G24" s="156" t="s">
        <v>112</v>
      </c>
      <c r="H24" s="133"/>
      <c r="I24" s="133"/>
      <c r="J24" s="157"/>
    </row>
    <row r="25" spans="1:34" ht="18.75" customHeight="1" x14ac:dyDescent="0.4">
      <c r="B25" s="270" t="s">
        <v>106</v>
      </c>
      <c r="C25" s="271"/>
      <c r="D25" s="284" t="s">
        <v>194</v>
      </c>
      <c r="E25" s="285"/>
      <c r="F25" s="285"/>
      <c r="G25" s="285"/>
      <c r="H25" s="285"/>
      <c r="I25" s="285"/>
      <c r="J25" s="286"/>
    </row>
    <row r="26" spans="1:34" ht="18.75" customHeight="1" x14ac:dyDescent="0.4">
      <c r="B26" s="270" t="s">
        <v>222</v>
      </c>
      <c r="C26" s="271"/>
      <c r="D26" s="158" t="s">
        <v>113</v>
      </c>
      <c r="E26" s="159" t="s">
        <v>111</v>
      </c>
      <c r="F26" s="158" t="s">
        <v>114</v>
      </c>
      <c r="G26" s="160" t="s">
        <v>112</v>
      </c>
      <c r="H26" s="133"/>
      <c r="I26" s="133"/>
      <c r="J26" s="157"/>
    </row>
    <row r="27" spans="1:34" ht="18.75" customHeight="1" x14ac:dyDescent="0.4">
      <c r="B27" s="270" t="s">
        <v>108</v>
      </c>
      <c r="C27" s="271"/>
      <c r="D27" s="272"/>
      <c r="E27" s="273"/>
      <c r="F27" s="273"/>
      <c r="G27" s="273"/>
      <c r="H27" s="273"/>
      <c r="I27" s="273"/>
      <c r="J27" s="274"/>
    </row>
    <row r="28" spans="1:34" ht="7.5" customHeight="1" x14ac:dyDescent="0.4"/>
    <row r="29" spans="1:34" ht="21.75" customHeight="1" x14ac:dyDescent="0.4">
      <c r="B29" s="96" t="s">
        <v>115</v>
      </c>
    </row>
    <row r="30" spans="1:34" ht="18.75" customHeight="1" x14ac:dyDescent="0.4">
      <c r="B30" s="266" t="s">
        <v>195</v>
      </c>
      <c r="C30" s="266"/>
      <c r="D30" s="155" t="s">
        <v>113</v>
      </c>
      <c r="E30" s="159" t="s">
        <v>196</v>
      </c>
      <c r="F30" s="155" t="s">
        <v>114</v>
      </c>
      <c r="G30" s="282" t="s">
        <v>46</v>
      </c>
      <c r="H30" s="283"/>
      <c r="I30" s="155" t="s">
        <v>113</v>
      </c>
      <c r="J30" s="97" t="s">
        <v>117</v>
      </c>
    </row>
    <row r="31" spans="1:34" ht="18.75" customHeight="1" x14ac:dyDescent="0.4">
      <c r="B31" s="266"/>
      <c r="C31" s="266"/>
      <c r="D31" s="155" t="s">
        <v>114</v>
      </c>
      <c r="E31" s="159" t="s">
        <v>118</v>
      </c>
      <c r="F31" s="155" t="s">
        <v>114</v>
      </c>
      <c r="G31" s="282" t="s">
        <v>7</v>
      </c>
      <c r="H31" s="283"/>
      <c r="I31" s="143"/>
      <c r="J31" s="143"/>
    </row>
    <row r="32" spans="1:34" ht="18.75" customHeight="1" x14ac:dyDescent="0.4">
      <c r="B32" s="266" t="s">
        <v>197</v>
      </c>
      <c r="C32" s="266"/>
      <c r="D32" s="28">
        <f ca="1">'2-2.要援助者に対する居住安定援助の提供状況（集計表）'!E22</f>
        <v>3</v>
      </c>
      <c r="E32" s="144" t="s">
        <v>123</v>
      </c>
      <c r="F32" s="133"/>
      <c r="G32" s="99"/>
      <c r="H32" s="295"/>
      <c r="I32" s="295"/>
      <c r="J32" s="296"/>
      <c r="AA32" s="107"/>
      <c r="AB32" s="107"/>
      <c r="AC32" s="107"/>
      <c r="AD32" s="107"/>
      <c r="AE32" s="107"/>
      <c r="AF32" s="107"/>
      <c r="AG32" s="107"/>
      <c r="AH32" s="107"/>
    </row>
    <row r="33" spans="1:35" ht="18.75" customHeight="1" x14ac:dyDescent="0.4">
      <c r="B33" s="266" t="s">
        <v>198</v>
      </c>
      <c r="C33" s="266"/>
      <c r="D33" s="277" t="s">
        <v>119</v>
      </c>
      <c r="E33" s="277"/>
      <c r="F33" s="138" t="s">
        <v>199</v>
      </c>
      <c r="G33" s="275" t="str">
        <f ca="1">"("&amp;'2-2.要援助者に対する居住安定援助の提供状況（集計表）'!G22&amp;"件)"</f>
        <v>(1件)</v>
      </c>
      <c r="H33" s="276"/>
      <c r="I33" s="97" t="s">
        <v>201</v>
      </c>
      <c r="J33" s="28" t="str">
        <f ca="1">"("&amp;'2-2.要援助者に対する居住安定援助の提供状況（集計表）'!H22&amp;"件)"</f>
        <v>(0件)</v>
      </c>
      <c r="AA33" s="107"/>
      <c r="AB33" s="107"/>
      <c r="AC33" s="107"/>
      <c r="AE33" s="107"/>
      <c r="AF33" s="107"/>
      <c r="AG33" s="104"/>
      <c r="AH33" s="104"/>
    </row>
    <row r="34" spans="1:35" s="12" customFormat="1" ht="18.75" customHeight="1" x14ac:dyDescent="0.4">
      <c r="A34" s="11"/>
      <c r="B34" s="266"/>
      <c r="C34" s="266"/>
      <c r="D34" s="277"/>
      <c r="E34" s="277"/>
      <c r="F34" s="138" t="s">
        <v>200</v>
      </c>
      <c r="G34" s="275" t="str">
        <f ca="1">"("&amp;'2-2.要援助者に対する居住安定援助の提供状況（集計表）'!F22&amp;"件)"</f>
        <v>(2件)</v>
      </c>
      <c r="H34" s="276"/>
      <c r="I34" s="144"/>
      <c r="J34" s="141"/>
      <c r="K34" s="11"/>
      <c r="L34" s="11"/>
      <c r="M34" s="11"/>
      <c r="N34" s="11"/>
      <c r="O34" s="11"/>
      <c r="P34" s="11"/>
      <c r="Q34" s="11"/>
      <c r="R34" s="11"/>
      <c r="S34" s="11"/>
      <c r="T34" s="11"/>
      <c r="U34" s="11"/>
      <c r="V34" s="11"/>
      <c r="W34" s="11"/>
      <c r="X34" s="11"/>
      <c r="Y34" s="11"/>
      <c r="Z34" s="11"/>
      <c r="AA34" s="107"/>
      <c r="AB34" s="107"/>
      <c r="AC34" s="107"/>
      <c r="AE34" s="107"/>
      <c r="AF34" s="107"/>
      <c r="AG34" s="105"/>
      <c r="AH34" s="105"/>
      <c r="AI34" s="11"/>
    </row>
    <row r="35" spans="1:35" s="12" customFormat="1" ht="18.75" customHeight="1" x14ac:dyDescent="0.4">
      <c r="A35" s="11"/>
      <c r="B35" s="266"/>
      <c r="C35" s="266"/>
      <c r="D35" s="277" t="s">
        <v>202</v>
      </c>
      <c r="E35" s="277"/>
      <c r="F35" s="138" t="s">
        <v>121</v>
      </c>
      <c r="G35" s="275" t="str">
        <f ca="1">"("&amp;'2-2.要援助者に対する居住安定援助の提供状況（集計表）'!I22&amp;"件)"</f>
        <v>(1件)</v>
      </c>
      <c r="H35" s="276"/>
      <c r="I35" s="144"/>
      <c r="J35" s="141"/>
      <c r="K35" s="11"/>
      <c r="L35" s="11"/>
      <c r="M35" s="11"/>
      <c r="N35" s="11"/>
      <c r="O35" s="11"/>
      <c r="P35" s="11"/>
      <c r="Q35" s="11"/>
      <c r="R35" s="11"/>
      <c r="S35" s="11"/>
      <c r="T35" s="11"/>
      <c r="U35" s="11"/>
      <c r="V35" s="11"/>
      <c r="W35" s="11"/>
      <c r="X35" s="11"/>
      <c r="Y35" s="11"/>
      <c r="Z35" s="11"/>
      <c r="AA35" s="108"/>
      <c r="AE35" s="109"/>
      <c r="AF35" s="109"/>
      <c r="AG35" s="105"/>
      <c r="AH35" s="105"/>
      <c r="AI35" s="11"/>
    </row>
    <row r="36" spans="1:35" s="12" customFormat="1" ht="18.75" customHeight="1" x14ac:dyDescent="0.4">
      <c r="A36" s="11"/>
      <c r="B36" s="266"/>
      <c r="C36" s="266"/>
      <c r="D36" s="277"/>
      <c r="E36" s="277"/>
      <c r="F36" s="278" t="s">
        <v>38</v>
      </c>
      <c r="G36" s="275" t="str">
        <f ca="1">"("&amp;'2-2.要援助者に対する居住安定援助の提供状況（集計表）'!J22&amp;"件)"</f>
        <v>(0件)</v>
      </c>
      <c r="H36" s="276"/>
      <c r="I36" s="139" t="s">
        <v>122</v>
      </c>
      <c r="J36" s="142"/>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row>
    <row r="37" spans="1:35" s="12" customFormat="1" ht="18.75" customHeight="1" x14ac:dyDescent="0.4">
      <c r="A37" s="11"/>
      <c r="B37" s="266"/>
      <c r="C37" s="266"/>
      <c r="D37" s="277"/>
      <c r="E37" s="277"/>
      <c r="F37" s="278"/>
      <c r="G37" s="279"/>
      <c r="H37" s="280"/>
      <c r="I37" s="280"/>
      <c r="J37" s="28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row>
    <row r="38" spans="1:35" s="12" customFormat="1" ht="7.5" customHeight="1" x14ac:dyDescent="0.4">
      <c r="A38" s="11"/>
      <c r="B38" s="11"/>
      <c r="C38" s="11"/>
      <c r="D38" s="11"/>
      <c r="E38" s="11"/>
      <c r="F38" s="11"/>
    </row>
    <row r="39" spans="1:35" s="12" customFormat="1" ht="21" customHeight="1" x14ac:dyDescent="0.4">
      <c r="A39" s="11"/>
      <c r="B39" s="148" t="s">
        <v>203</v>
      </c>
      <c r="C39" s="149"/>
      <c r="D39" s="149"/>
      <c r="E39" s="149"/>
      <c r="F39" s="149"/>
      <c r="G39" s="149"/>
      <c r="H39" s="149"/>
      <c r="I39" s="149"/>
      <c r="J39" s="149"/>
      <c r="K39" s="149"/>
    </row>
    <row r="40" spans="1:35" s="12" customFormat="1" ht="21.75" customHeight="1" x14ac:dyDescent="0.4">
      <c r="A40" s="13"/>
      <c r="B40" s="145" t="s">
        <v>125</v>
      </c>
      <c r="C40" s="268" t="s">
        <v>124</v>
      </c>
      <c r="D40" s="268"/>
      <c r="E40" s="268"/>
      <c r="F40" s="268"/>
      <c r="G40" s="268"/>
      <c r="H40" s="268"/>
      <c r="I40" s="268"/>
      <c r="J40" s="268"/>
      <c r="X40" s="289"/>
      <c r="Y40" s="289"/>
      <c r="Z40" s="289"/>
      <c r="AB40" s="289"/>
      <c r="AC40" s="289"/>
      <c r="AE40" s="297"/>
      <c r="AF40" s="298"/>
    </row>
    <row r="41" spans="1:35" s="12" customFormat="1" ht="20.25" customHeight="1" x14ac:dyDescent="0.4">
      <c r="A41" s="13"/>
      <c r="B41" s="145" t="s">
        <v>126</v>
      </c>
      <c r="C41" s="28">
        <f ca="1">'2-2.要援助者に対する居住安定援助の提供状況（集計表）'!L22</f>
        <v>19</v>
      </c>
      <c r="D41" s="144" t="s">
        <v>123</v>
      </c>
      <c r="E41" s="99"/>
      <c r="F41" s="99"/>
      <c r="G41" s="99"/>
      <c r="H41" s="99"/>
      <c r="I41" s="99"/>
      <c r="J41" s="141"/>
      <c r="X41" s="289"/>
      <c r="Y41" s="289"/>
      <c r="Z41" s="289"/>
      <c r="AA41" s="11"/>
      <c r="AB41" s="289"/>
      <c r="AC41" s="289"/>
      <c r="AE41" s="298"/>
      <c r="AF41" s="298"/>
    </row>
    <row r="42" spans="1:35" s="12" customFormat="1" ht="21.75" customHeight="1" x14ac:dyDescent="0.4">
      <c r="A42" s="13"/>
      <c r="B42" s="267" t="s">
        <v>127</v>
      </c>
      <c r="C42" s="155" t="s">
        <v>113</v>
      </c>
      <c r="D42" s="261" t="s">
        <v>128</v>
      </c>
      <c r="E42" s="261"/>
      <c r="F42" s="261"/>
      <c r="G42" s="261"/>
      <c r="H42" s="261"/>
      <c r="I42" s="261"/>
      <c r="J42" s="261"/>
      <c r="X42" s="289"/>
      <c r="Y42" s="289"/>
      <c r="Z42" s="289"/>
      <c r="AA42" s="11"/>
      <c r="AB42" s="289"/>
      <c r="AC42" s="289"/>
      <c r="AE42" s="287"/>
      <c r="AF42" s="287"/>
    </row>
    <row r="43" spans="1:35" s="12" customFormat="1" ht="24.75" customHeight="1" x14ac:dyDescent="0.4">
      <c r="A43" s="13"/>
      <c r="B43" s="267"/>
      <c r="C43" s="266" t="s">
        <v>204</v>
      </c>
      <c r="D43" s="266"/>
      <c r="E43" s="269"/>
      <c r="F43" s="269"/>
      <c r="G43" s="269"/>
      <c r="H43" s="269"/>
      <c r="I43" s="269"/>
      <c r="J43" s="269"/>
      <c r="X43" s="100"/>
      <c r="Y43" s="101"/>
      <c r="AA43" s="11"/>
      <c r="AB43" s="288"/>
      <c r="AC43" s="288"/>
      <c r="AD43" s="102"/>
      <c r="AE43" s="287"/>
      <c r="AF43" s="287"/>
    </row>
    <row r="44" spans="1:35" s="12" customFormat="1" ht="9.75" customHeight="1" x14ac:dyDescent="0.4">
      <c r="A44" s="13"/>
      <c r="B44" s="11"/>
      <c r="C44" s="11"/>
      <c r="D44" s="11"/>
      <c r="E44" s="11"/>
      <c r="F44" s="11"/>
    </row>
    <row r="45" spans="1:35" ht="21" customHeight="1" x14ac:dyDescent="0.4">
      <c r="B45" s="103" t="s">
        <v>129</v>
      </c>
      <c r="AE45" s="12"/>
      <c r="AF45" s="12"/>
    </row>
    <row r="46" spans="1:35" ht="21" customHeight="1" x14ac:dyDescent="0.4">
      <c r="B46" s="266" t="s">
        <v>130</v>
      </c>
      <c r="C46" s="266"/>
      <c r="D46" s="266"/>
      <c r="F46" s="12"/>
      <c r="G46" s="12"/>
      <c r="H46" s="12"/>
      <c r="I46" s="12"/>
      <c r="J46" s="12"/>
      <c r="AE46" s="12"/>
      <c r="AF46" s="12"/>
    </row>
    <row r="47" spans="1:35" ht="18.75" customHeight="1" x14ac:dyDescent="0.4">
      <c r="B47" s="161"/>
      <c r="C47" s="162">
        <f ca="1">'2-2.要援助者に対する居住安定援助の提供状況（集計表）'!N22+'2-2.要援助者に対する居住安定援助の提供状況（集計表）'!P22+'2-2.要援助者に対する居住安定援助の提供状況（集計表）'!R22</f>
        <v>7</v>
      </c>
      <c r="D47" s="163"/>
      <c r="E47" s="146"/>
      <c r="F47" s="12"/>
      <c r="G47" s="12"/>
      <c r="H47" s="140"/>
      <c r="I47" s="140"/>
      <c r="J47" s="140"/>
      <c r="AE47" s="12"/>
      <c r="AF47" s="12"/>
    </row>
    <row r="48" spans="1:35" ht="8.25" customHeight="1" x14ac:dyDescent="0.4">
      <c r="B48" s="103"/>
      <c r="AE48" s="12"/>
      <c r="AF48" s="12"/>
    </row>
    <row r="49" spans="1:32" ht="18.75" customHeight="1" x14ac:dyDescent="0.4">
      <c r="B49" s="263" t="s">
        <v>205</v>
      </c>
      <c r="C49" s="263"/>
      <c r="D49" s="263"/>
      <c r="E49" s="263"/>
      <c r="F49" s="263"/>
      <c r="G49" s="263"/>
      <c r="H49" s="263"/>
      <c r="I49" s="263"/>
      <c r="J49" s="263"/>
      <c r="AE49" s="12"/>
      <c r="AF49" s="12"/>
    </row>
    <row r="50" spans="1:32" s="102" customFormat="1" ht="18.75" customHeight="1" x14ac:dyDescent="0.4">
      <c r="B50" s="264" t="s">
        <v>206</v>
      </c>
      <c r="C50" s="264"/>
      <c r="D50" s="266" t="s">
        <v>103</v>
      </c>
      <c r="E50" s="266"/>
      <c r="F50" s="248" t="s">
        <v>104</v>
      </c>
      <c r="G50" s="249"/>
      <c r="H50" s="250"/>
      <c r="I50" s="266" t="s">
        <v>105</v>
      </c>
      <c r="J50" s="266"/>
      <c r="AE50" s="140"/>
      <c r="AF50" s="140"/>
    </row>
    <row r="51" spans="1:32" s="102" customFormat="1" ht="18.75" customHeight="1" x14ac:dyDescent="0.4">
      <c r="B51" s="264"/>
      <c r="C51" s="264"/>
      <c r="D51" s="73" t="s">
        <v>210</v>
      </c>
      <c r="E51" s="73" t="s">
        <v>107</v>
      </c>
      <c r="F51" s="73" t="s">
        <v>210</v>
      </c>
      <c r="G51" s="266" t="s">
        <v>107</v>
      </c>
      <c r="H51" s="266"/>
      <c r="I51" s="73" t="s">
        <v>210</v>
      </c>
      <c r="J51" s="73" t="s">
        <v>107</v>
      </c>
      <c r="AE51" s="140"/>
      <c r="AF51" s="140"/>
    </row>
    <row r="52" spans="1:32" ht="24" x14ac:dyDescent="0.4">
      <c r="B52" s="265" t="s">
        <v>26</v>
      </c>
      <c r="C52" s="265"/>
      <c r="D52" s="164"/>
      <c r="E52" s="68">
        <f ca="1">SUMIFS('2-2.要援助者に対する居住安定援助の提供状況（集計表）'!N$9:N$21,'2-2.要援助者に対する居住安定援助の提供状況（集計表）'!$C$9:$C$21,"○",'2-2.要援助者に対する居住安定援助の提供状況（集計表）'!$T$9:$T$21,"○")</f>
        <v>0</v>
      </c>
      <c r="F52" s="164" t="s">
        <v>50</v>
      </c>
      <c r="G52" s="254">
        <f ca="1">SUMIFS('2-2.要援助者に対する居住安定援助の提供状況（集計表）'!P$9:P$21,'2-2.要援助者に対する居住安定援助の提供状況（集計表）'!$C$9:$C$21,"○",'2-2.要援助者に対する居住安定援助の提供状況（集計表）'!$T$9:$T$21,"○")</f>
        <v>1</v>
      </c>
      <c r="H52" s="255"/>
      <c r="I52" s="164"/>
      <c r="J52" s="68">
        <f ca="1">SUMIFS('2-2.要援助者に対する居住安定援助の提供状況（集計表）'!R$9:R$21,'2-2.要援助者に対する居住安定援助の提供状況（集計表）'!$C$9:$C$21,"○",'2-2.要援助者に対する居住安定援助の提供状況（集計表）'!$T$9:$T$21,"○")</f>
        <v>0</v>
      </c>
      <c r="AE52" s="12"/>
      <c r="AF52" s="12"/>
    </row>
    <row r="53" spans="1:32" ht="36" customHeight="1" x14ac:dyDescent="0.4">
      <c r="B53" s="265" t="s">
        <v>209</v>
      </c>
      <c r="C53" s="265"/>
      <c r="D53" s="164"/>
      <c r="E53" s="68">
        <f>SUMIFS('2-2.要援助者に対する居住安定援助の提供状況（集計表）'!N$9:N$21,'2-2.要援助者に対する居住安定援助の提供状況（集計表）'!$C$9:$C$21,"○",'2-2.要援助者に対する居住安定援助の提供状況（集計表）'!$U$9:$U$21,"○")</f>
        <v>0</v>
      </c>
      <c r="F53" s="164"/>
      <c r="G53" s="254">
        <f>SUMIFS('2-2.要援助者に対する居住安定援助の提供状況（集計表）'!P$9:P$21,'2-2.要援助者に対する居住安定援助の提供状況（集計表）'!$C$9:$C$21,"○",'2-2.要援助者に対する居住安定援助の提供状況（集計表）'!$U$9:$U$21,"○")</f>
        <v>0</v>
      </c>
      <c r="H53" s="255"/>
      <c r="I53" s="164"/>
      <c r="J53" s="68">
        <f>SUMIFS('2-2.要援助者に対する居住安定援助の提供状況（集計表）'!R$9:R$21,'2-2.要援助者に対する居住安定援助の提供状況（集計表）'!$C$9:$C$21,"○",'2-2.要援助者に対する居住安定援助の提供状況（集計表）'!$U$9:$U$21,"○")</f>
        <v>0</v>
      </c>
    </row>
    <row r="54" spans="1:32" ht="39" customHeight="1" x14ac:dyDescent="0.4">
      <c r="B54" s="265" t="s">
        <v>10</v>
      </c>
      <c r="C54" s="265"/>
      <c r="D54" s="165"/>
      <c r="E54" s="68">
        <f ca="1">SUMIFS('2-2.要援助者に対する居住安定援助の提供状況（集計表）'!N$9:N$21,'2-2.要援助者に対する居住安定援助の提供状況（集計表）'!$C$9:$C$21,"○",'2-2.要援助者に対する居住安定援助の提供状況（集計表）'!$V$9:$V$21,"○")</f>
        <v>0</v>
      </c>
      <c r="F54" s="164" t="s">
        <v>48</v>
      </c>
      <c r="G54" s="254">
        <f ca="1">SUMIFS('2-2.要援助者に対する居住安定援助の提供状況（集計表）'!P$9:P$21,'2-2.要援助者に対する居住安定援助の提供状況（集計表）'!$C$9:$C$21,"○",'2-2.要援助者に対する居住安定援助の提供状況（集計表）'!$V$9:$V$21,"○")</f>
        <v>3</v>
      </c>
      <c r="H54" s="255"/>
      <c r="I54" s="165" t="s">
        <v>275</v>
      </c>
      <c r="J54" s="68">
        <f ca="1">SUMIFS('2-2.要援助者に対する居住安定援助の提供状況（集計表）'!R$9:R$21,'2-2.要援助者に対する居住安定援助の提供状況（集計表）'!$C$9:$C$21,"○",'2-2.要援助者に対する居住安定援助の提供状況（集計表）'!$V$9:$V$21,"○")</f>
        <v>3</v>
      </c>
    </row>
    <row r="55" spans="1:32" ht="24" x14ac:dyDescent="0.4">
      <c r="B55" s="265" t="s">
        <v>11</v>
      </c>
      <c r="C55" s="265"/>
      <c r="D55" s="164"/>
      <c r="E55" s="68">
        <f ca="1">SUMIFS('2-2.要援助者に対する居住安定援助の提供状況（集計表）'!N$9:N$21,'2-2.要援助者に対する居住安定援助の提供状況（集計表）'!$C$9:$C$21,"○",'2-2.要援助者に対する居住安定援助の提供状況（集計表）'!$W$9:$W$21,"○")</f>
        <v>0</v>
      </c>
      <c r="F55" s="164" t="s">
        <v>50</v>
      </c>
      <c r="G55" s="254">
        <f ca="1">SUMIFS('2-2.要援助者に対する居住安定援助の提供状況（集計表）'!P$9:P$21,'2-2.要援助者に対する居住安定援助の提供状況（集計表）'!$C$9:$C$21,"○",'2-2.要援助者に対する居住安定援助の提供状況（集計表）'!$W$9:$W$21,"○")</f>
        <v>1</v>
      </c>
      <c r="H55" s="255"/>
      <c r="I55" s="164"/>
      <c r="J55" s="68">
        <f ca="1">SUMIFS('2-2.要援助者に対する居住安定援助の提供状況（集計表）'!R$9:R$21,'2-2.要援助者に対する居住安定援助の提供状況（集計表）'!$C$9:$C$21,"○",'2-2.要援助者に対する居住安定援助の提供状況（集計表）'!$W$9:$W$21,"○")</f>
        <v>0</v>
      </c>
    </row>
    <row r="56" spans="1:32" ht="36" customHeight="1" x14ac:dyDescent="0.4">
      <c r="B56" s="265" t="s">
        <v>207</v>
      </c>
      <c r="C56" s="265"/>
      <c r="D56" s="164"/>
      <c r="E56" s="68">
        <f>SUMIFS('2-2.要援助者に対する居住安定援助の提供状況（集計表）'!N$9:N$21,'2-2.要援助者に対する居住安定援助の提供状況（集計表）'!$C$9:$C$21,"○",'2-2.要援助者に対する居住安定援助の提供状況（集計表）'!$X$9:$X$21,"○")</f>
        <v>0</v>
      </c>
      <c r="F56" s="164"/>
      <c r="G56" s="254">
        <f>SUMIFS('2-2.要援助者に対する居住安定援助の提供状況（集計表）'!P$9:P$21,'2-2.要援助者に対する居住安定援助の提供状況（集計表）'!$C$9:$C$21,"○",'2-2.要援助者に対する居住安定援助の提供状況（集計表）'!$X$9:$X$21,"○")</f>
        <v>0</v>
      </c>
      <c r="H56" s="255"/>
      <c r="I56" s="164"/>
      <c r="J56" s="68">
        <f>SUMIFS('2-2.要援助者に対する居住安定援助の提供状況（集計表）'!R$9:R$21,'2-2.要援助者に対する居住安定援助の提供状況（集計表）'!$C$9:$C$21,"○",'2-2.要援助者に対する居住安定援助の提供状況（集計表）'!$X$9:$X$21,"○")</f>
        <v>0</v>
      </c>
    </row>
    <row r="57" spans="1:32" ht="24" customHeight="1" x14ac:dyDescent="0.4">
      <c r="B57" s="265" t="s">
        <v>208</v>
      </c>
      <c r="C57" s="265"/>
      <c r="D57" s="164"/>
      <c r="E57" s="68">
        <f>SUMIFS('2-2.要援助者に対する居住安定援助の提供状況（集計表）'!N$9:N$21,'2-2.要援助者に対する居住安定援助の提供状況（集計表）'!$C$9:$C$21,"○",'2-2.要援助者に対する居住安定援助の提供状況（集計表）'!$Y$9:$Y$21,"○")</f>
        <v>0</v>
      </c>
      <c r="F57" s="164"/>
      <c r="G57" s="254">
        <f>SUMIFS('2-2.要援助者に対する居住安定援助の提供状況（集計表）'!P$9:P$21,'2-2.要援助者に対する居住安定援助の提供状況（集計表）'!$C$9:$C$21,"○",'2-2.要援助者に対する居住安定援助の提供状況（集計表）'!$Y$9:$Y$21,"○")</f>
        <v>0</v>
      </c>
      <c r="H57" s="255"/>
      <c r="I57" s="164"/>
      <c r="J57" s="68">
        <f>SUMIFS('2-2.要援助者に対する居住安定援助の提供状況（集計表）'!R$9:R$21,'2-2.要援助者に対する居住安定援助の提供状況（集計表）'!$C$9:$C$21,"○",'2-2.要援助者に対する居住安定援助の提供状況（集計表）'!$Y$9:$Y$21,"○")</f>
        <v>0</v>
      </c>
    </row>
    <row r="58" spans="1:32" ht="8.25" customHeight="1" x14ac:dyDescent="0.4"/>
    <row r="59" spans="1:32" ht="18.75" customHeight="1" x14ac:dyDescent="0.4">
      <c r="B59" s="246" t="s">
        <v>127</v>
      </c>
      <c r="C59" s="256"/>
      <c r="D59" s="158" t="s">
        <v>113</v>
      </c>
      <c r="E59" s="261" t="s">
        <v>211</v>
      </c>
      <c r="F59" s="261"/>
      <c r="G59" s="261"/>
      <c r="H59" s="261"/>
      <c r="I59" s="261"/>
      <c r="J59" s="261"/>
    </row>
    <row r="60" spans="1:32" ht="18.75" customHeight="1" x14ac:dyDescent="0.4">
      <c r="B60" s="257"/>
      <c r="C60" s="258"/>
      <c r="D60" s="158" t="s">
        <v>113</v>
      </c>
      <c r="E60" s="261" t="s">
        <v>132</v>
      </c>
      <c r="F60" s="261"/>
      <c r="G60" s="261"/>
      <c r="H60" s="261"/>
      <c r="I60" s="261"/>
      <c r="J60" s="261"/>
    </row>
    <row r="61" spans="1:32" ht="18.75" customHeight="1" x14ac:dyDescent="0.4">
      <c r="B61" s="259"/>
      <c r="C61" s="260"/>
      <c r="D61" s="158" t="s">
        <v>114</v>
      </c>
      <c r="E61" s="147" t="s">
        <v>7</v>
      </c>
      <c r="F61" s="262"/>
      <c r="G61" s="262"/>
      <c r="H61" s="262"/>
      <c r="I61" s="262"/>
      <c r="J61" s="262"/>
    </row>
    <row r="62" spans="1:32" ht="9.75" customHeight="1" x14ac:dyDescent="0.4"/>
    <row r="63" spans="1:32" ht="27.75" customHeight="1" x14ac:dyDescent="0.4">
      <c r="A63" s="173">
        <v>3</v>
      </c>
      <c r="B63" s="305" t="s">
        <v>225</v>
      </c>
      <c r="C63" s="305"/>
      <c r="D63" s="305"/>
      <c r="E63" s="305"/>
      <c r="F63" s="305"/>
      <c r="G63" s="305"/>
      <c r="H63" s="305"/>
      <c r="I63" s="305"/>
      <c r="J63" s="305"/>
      <c r="K63" s="305"/>
    </row>
    <row r="64" spans="1:32" ht="8.25" customHeight="1" x14ac:dyDescent="0.4"/>
    <row r="65" spans="2:10" x14ac:dyDescent="0.4">
      <c r="B65" s="292" t="s">
        <v>213</v>
      </c>
      <c r="C65" s="316"/>
      <c r="D65" s="317"/>
      <c r="E65" s="292" t="s">
        <v>212</v>
      </c>
      <c r="F65" s="316"/>
      <c r="G65" s="317"/>
      <c r="H65" s="292" t="s">
        <v>214</v>
      </c>
      <c r="I65" s="316"/>
      <c r="J65" s="317"/>
    </row>
    <row r="66" spans="2:10" ht="48" customHeight="1" x14ac:dyDescent="0.4">
      <c r="B66" s="294"/>
      <c r="C66" s="318"/>
      <c r="D66" s="319"/>
      <c r="E66" s="294"/>
      <c r="F66" s="318"/>
      <c r="G66" s="319"/>
      <c r="H66" s="294"/>
      <c r="I66" s="318"/>
      <c r="J66" s="319"/>
    </row>
    <row r="67" spans="2:10" x14ac:dyDescent="0.4">
      <c r="B67" s="313" t="s">
        <v>133</v>
      </c>
      <c r="C67" s="314"/>
      <c r="D67" s="315"/>
      <c r="E67" s="251">
        <f>COUNTIF('1-1.入居状況等の記録'!$P5:$P20,$B67)</f>
        <v>2</v>
      </c>
      <c r="F67" s="252"/>
      <c r="G67" s="253"/>
      <c r="H67" s="313" t="s">
        <v>134</v>
      </c>
      <c r="I67" s="314"/>
      <c r="J67" s="315"/>
    </row>
    <row r="68" spans="2:10" x14ac:dyDescent="0.4">
      <c r="B68" s="313" t="s">
        <v>138</v>
      </c>
      <c r="C68" s="314"/>
      <c r="D68" s="315"/>
      <c r="E68" s="251">
        <f>COUNTIF('1-1.入居状況等の記録'!$P6:$P21,$B68)</f>
        <v>1</v>
      </c>
      <c r="F68" s="252"/>
      <c r="G68" s="253"/>
      <c r="H68" s="313" t="s">
        <v>147</v>
      </c>
      <c r="I68" s="314"/>
      <c r="J68" s="315"/>
    </row>
    <row r="69" spans="2:10" s="136" customFormat="1" ht="15" customHeight="1" x14ac:dyDescent="0.4">
      <c r="B69" s="243" t="s">
        <v>215</v>
      </c>
      <c r="C69" s="243"/>
      <c r="D69" s="243"/>
      <c r="E69" s="243"/>
      <c r="F69" s="243"/>
      <c r="G69" s="243"/>
      <c r="H69" s="243"/>
      <c r="I69" s="243"/>
      <c r="J69" s="243"/>
    </row>
    <row r="70" spans="2:10" s="136" customFormat="1" ht="23.25" customHeight="1" x14ac:dyDescent="0.4">
      <c r="B70" s="243" t="s">
        <v>216</v>
      </c>
      <c r="C70" s="243"/>
      <c r="D70" s="243"/>
      <c r="E70" s="243"/>
      <c r="F70" s="243"/>
      <c r="G70" s="243"/>
      <c r="H70" s="243"/>
      <c r="I70" s="243"/>
      <c r="J70" s="243"/>
    </row>
    <row r="71" spans="2:10" s="136" customFormat="1" ht="15" customHeight="1" x14ac:dyDescent="0.4">
      <c r="B71" s="243" t="s">
        <v>217</v>
      </c>
      <c r="C71" s="243"/>
      <c r="D71" s="243"/>
      <c r="E71" s="243"/>
      <c r="F71" s="243"/>
      <c r="G71" s="243"/>
      <c r="H71" s="243"/>
      <c r="I71" s="243"/>
      <c r="J71" s="243"/>
    </row>
    <row r="72" spans="2:10" ht="9.75" customHeight="1" x14ac:dyDescent="0.4"/>
  </sheetData>
  <mergeCells count="95">
    <mergeCell ref="B67:D67"/>
    <mergeCell ref="H67:J67"/>
    <mergeCell ref="B68:D68"/>
    <mergeCell ref="H68:J68"/>
    <mergeCell ref="B65:D66"/>
    <mergeCell ref="E65:G66"/>
    <mergeCell ref="H65:J66"/>
    <mergeCell ref="B46:D46"/>
    <mergeCell ref="B54:C54"/>
    <mergeCell ref="B55:C55"/>
    <mergeCell ref="B56:C56"/>
    <mergeCell ref="B57:C57"/>
    <mergeCell ref="B53:C53"/>
    <mergeCell ref="G54:H54"/>
    <mergeCell ref="G55:H55"/>
    <mergeCell ref="G56:H56"/>
    <mergeCell ref="B63:K63"/>
    <mergeCell ref="I5:I7"/>
    <mergeCell ref="G5:G7"/>
    <mergeCell ref="B12:F12"/>
    <mergeCell ref="J5:J7"/>
    <mergeCell ref="B9:J9"/>
    <mergeCell ref="B10:J10"/>
    <mergeCell ref="G31:H31"/>
    <mergeCell ref="G33:H33"/>
    <mergeCell ref="B19:C19"/>
    <mergeCell ref="B17:C17"/>
    <mergeCell ref="B20:J20"/>
    <mergeCell ref="B24:C24"/>
    <mergeCell ref="B4:G4"/>
    <mergeCell ref="B5:B7"/>
    <mergeCell ref="D5:D7"/>
    <mergeCell ref="H32:J32"/>
    <mergeCell ref="AE40:AF41"/>
    <mergeCell ref="H13:J13"/>
    <mergeCell ref="H14:J14"/>
    <mergeCell ref="E13:G13"/>
    <mergeCell ref="E14:G14"/>
    <mergeCell ref="B13:D13"/>
    <mergeCell ref="B14:D14"/>
    <mergeCell ref="B15:J15"/>
    <mergeCell ref="G17:H17"/>
    <mergeCell ref="G18:H18"/>
    <mergeCell ref="G19:H19"/>
    <mergeCell ref="B18:C18"/>
    <mergeCell ref="AE42:AF43"/>
    <mergeCell ref="AB43:AC43"/>
    <mergeCell ref="X40:X42"/>
    <mergeCell ref="AB41:AC42"/>
    <mergeCell ref="AB40:AC40"/>
    <mergeCell ref="Y40:Z40"/>
    <mergeCell ref="Y41:Y42"/>
    <mergeCell ref="Z41:Z42"/>
    <mergeCell ref="B25:C25"/>
    <mergeCell ref="B26:C26"/>
    <mergeCell ref="B27:C27"/>
    <mergeCell ref="D27:J27"/>
    <mergeCell ref="B33:C37"/>
    <mergeCell ref="B30:C31"/>
    <mergeCell ref="G34:H34"/>
    <mergeCell ref="G35:H35"/>
    <mergeCell ref="G36:H36"/>
    <mergeCell ref="D33:E34"/>
    <mergeCell ref="F36:F37"/>
    <mergeCell ref="G37:J37"/>
    <mergeCell ref="D35:E37"/>
    <mergeCell ref="B32:C32"/>
    <mergeCell ref="G30:H30"/>
    <mergeCell ref="D25:J25"/>
    <mergeCell ref="B42:B43"/>
    <mergeCell ref="D42:J42"/>
    <mergeCell ref="C40:J40"/>
    <mergeCell ref="C43:D43"/>
    <mergeCell ref="E43:J43"/>
    <mergeCell ref="I50:J50"/>
    <mergeCell ref="D50:E50"/>
    <mergeCell ref="G51:H51"/>
    <mergeCell ref="G52:H52"/>
    <mergeCell ref="G53:H53"/>
    <mergeCell ref="B69:J69"/>
    <mergeCell ref="B70:J70"/>
    <mergeCell ref="B71:J71"/>
    <mergeCell ref="C6:C7"/>
    <mergeCell ref="E6:E7"/>
    <mergeCell ref="F50:H50"/>
    <mergeCell ref="E67:G67"/>
    <mergeCell ref="E68:G68"/>
    <mergeCell ref="G57:H57"/>
    <mergeCell ref="B59:C61"/>
    <mergeCell ref="E59:J59"/>
    <mergeCell ref="E60:J60"/>
    <mergeCell ref="F61:J61"/>
    <mergeCell ref="B49:J49"/>
    <mergeCell ref="B50:C51"/>
    <mergeCell ref="B52:C52"/>
  </mergeCells>
  <phoneticPr fontId="1"/>
  <conditionalFormatting sqref="AB43">
    <cfRule type="cellIs" dxfId="12" priority="2" stopIfTrue="1" operator="equal">
      <formula>"☑"</formula>
    </cfRule>
  </conditionalFormatting>
  <dataValidations count="2">
    <dataValidation type="list" allowBlank="1" showInputMessage="1" showErrorMessage="1" sqref="AB43:AC43" xr:uid="{44EE90C5-CD80-43A2-B335-4B5733E55AAA}">
      <formula1>"あり,なし"</formula1>
    </dataValidation>
    <dataValidation type="list" allowBlank="1" showInputMessage="1" showErrorMessage="1" sqref="D24 F24 D26 F26 I30 C42 D59:D61 F30:F31 D30:D31" xr:uid="{46BDB775-537D-412E-AE90-C2B0A20E5CAB}">
      <formula1>"☑,□"</formula1>
    </dataValidation>
  </dataValidations>
  <printOptions horizontalCentered="1"/>
  <pageMargins left="0.31496062992125984" right="0.31496062992125984" top="0.74803149606299213" bottom="0.74803149606299213" header="0.31496062992125984" footer="0.31496062992125984"/>
  <pageSetup paperSize="9" scale="85" firstPageNumber="5" fitToHeight="0" orientation="portrait" useFirstPageNumber="1" r:id="rId1"/>
  <headerFooter>
    <oddFooter>&amp;C&amp;10&amp;P</oddFooter>
  </headerFooter>
  <rowBreaks count="1" manualBreakCount="1">
    <brk id="38" max="10"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CC542-44C0-4F76-B5A5-49D37F2198BC}">
  <sheetPr>
    <tabColor rgb="FFFF0000"/>
    <pageSetUpPr fitToPage="1"/>
  </sheetPr>
  <dimension ref="B1:V240"/>
  <sheetViews>
    <sheetView showGridLines="0" view="pageBreakPreview" topLeftCell="A209" zoomScale="110" zoomScaleNormal="100" zoomScaleSheetLayoutView="110" workbookViewId="0">
      <selection activeCell="M2" sqref="M2"/>
    </sheetView>
  </sheetViews>
  <sheetFormatPr defaultColWidth="9" defaultRowHeight="13.5" x14ac:dyDescent="0.15"/>
  <cols>
    <col min="1" max="1" width="4.25" style="43" customWidth="1"/>
    <col min="2" max="2" width="76.125" style="43" customWidth="1"/>
    <col min="3" max="11" width="9" style="43"/>
    <col min="12" max="12" width="7.625" style="43" customWidth="1"/>
    <col min="13" max="16384" width="9" style="43"/>
  </cols>
  <sheetData>
    <row r="1" spans="2:11" ht="14.25" thickBot="1" x14ac:dyDescent="0.2"/>
    <row r="2" spans="2:11" ht="188.1" customHeight="1" thickTop="1" thickBot="1" x14ac:dyDescent="0.2">
      <c r="B2" s="334" t="s">
        <v>283</v>
      </c>
      <c r="C2" s="335"/>
      <c r="D2" s="335"/>
      <c r="E2" s="335"/>
      <c r="F2" s="335"/>
      <c r="G2" s="335"/>
      <c r="H2" s="335"/>
      <c r="I2" s="335"/>
      <c r="J2" s="335"/>
      <c r="K2" s="336"/>
    </row>
    <row r="3" spans="2:11" ht="57" customHeight="1" thickTop="1" x14ac:dyDescent="0.15"/>
    <row r="4" spans="2:11" ht="135.75" customHeight="1" x14ac:dyDescent="0.15">
      <c r="B4" s="337" t="s">
        <v>308</v>
      </c>
      <c r="C4" s="338"/>
      <c r="D4" s="338"/>
      <c r="E4" s="338"/>
      <c r="F4" s="338"/>
      <c r="G4" s="338"/>
      <c r="H4" s="338"/>
      <c r="I4" s="338"/>
      <c r="J4" s="338"/>
      <c r="K4" s="339"/>
    </row>
    <row r="5" spans="2:11" ht="18.95" customHeight="1" x14ac:dyDescent="0.15">
      <c r="B5" s="219"/>
      <c r="C5" s="40"/>
      <c r="D5" s="40"/>
      <c r="E5" s="40"/>
      <c r="F5" s="40"/>
      <c r="G5" s="40"/>
      <c r="H5" s="40"/>
      <c r="I5" s="40"/>
      <c r="J5" s="40"/>
      <c r="K5" s="40"/>
    </row>
    <row r="6" spans="2:11" ht="18.95" customHeight="1" x14ac:dyDescent="0.15">
      <c r="B6" s="218" t="s">
        <v>254</v>
      </c>
      <c r="C6" s="40"/>
      <c r="D6" s="40"/>
      <c r="E6" s="40"/>
      <c r="F6" s="40"/>
      <c r="G6" s="40"/>
      <c r="H6" s="40"/>
      <c r="I6" s="40"/>
      <c r="J6" s="40"/>
      <c r="K6" s="40"/>
    </row>
    <row r="7" spans="2:11" ht="16.5" customHeight="1" x14ac:dyDescent="0.15">
      <c r="B7" s="220"/>
      <c r="C7" s="217"/>
      <c r="D7" s="217"/>
      <c r="E7" s="217"/>
      <c r="F7" s="217"/>
      <c r="G7" s="217"/>
      <c r="H7" s="217"/>
      <c r="I7" s="217"/>
      <c r="J7" s="217"/>
      <c r="K7" s="217"/>
    </row>
    <row r="8" spans="2:11" ht="13.5" customHeight="1" x14ac:dyDescent="0.15">
      <c r="B8" s="220"/>
      <c r="C8" s="217"/>
      <c r="D8" s="217"/>
      <c r="E8" s="217"/>
      <c r="F8" s="217"/>
      <c r="G8" s="217"/>
      <c r="H8" s="217"/>
      <c r="I8" s="217"/>
      <c r="J8" s="217"/>
      <c r="K8" s="217"/>
    </row>
    <row r="9" spans="2:11" ht="13.5" customHeight="1" x14ac:dyDescent="0.15">
      <c r="B9" s="220"/>
      <c r="C9" s="217"/>
      <c r="D9" s="217"/>
      <c r="E9" s="217"/>
      <c r="F9" s="217"/>
      <c r="G9" s="217"/>
      <c r="H9" s="217"/>
      <c r="I9" s="217"/>
      <c r="J9" s="217"/>
      <c r="K9" s="217"/>
    </row>
    <row r="10" spans="2:11" x14ac:dyDescent="0.15">
      <c r="B10" s="220"/>
    </row>
    <row r="11" spans="2:11" ht="16.5" x14ac:dyDescent="0.15">
      <c r="B11" s="220"/>
      <c r="C11" s="215"/>
    </row>
    <row r="12" spans="2:11" ht="16.5" x14ac:dyDescent="0.15">
      <c r="B12" s="220"/>
      <c r="C12" s="215" t="s">
        <v>276</v>
      </c>
    </row>
    <row r="13" spans="2:11" x14ac:dyDescent="0.15">
      <c r="B13" s="220"/>
    </row>
    <row r="14" spans="2:11" x14ac:dyDescent="0.15">
      <c r="B14" s="220"/>
    </row>
    <row r="15" spans="2:11" x14ac:dyDescent="0.15">
      <c r="B15" s="220"/>
    </row>
    <row r="16" spans="2:11" x14ac:dyDescent="0.15">
      <c r="B16" s="220"/>
    </row>
    <row r="17" spans="2:22" x14ac:dyDescent="0.15">
      <c r="B17" s="220"/>
    </row>
    <row r="18" spans="2:22" ht="18.75" customHeight="1" x14ac:dyDescent="0.15">
      <c r="B18" s="220"/>
      <c r="C18" s="340"/>
      <c r="D18" s="340"/>
      <c r="E18" s="340"/>
      <c r="F18" s="340"/>
      <c r="G18" s="340"/>
      <c r="H18" s="340"/>
      <c r="I18" s="340"/>
      <c r="J18" s="340"/>
      <c r="K18" s="340"/>
    </row>
    <row r="19" spans="2:22" ht="13.5" customHeight="1" x14ac:dyDescent="0.15">
      <c r="B19" s="220"/>
      <c r="C19" s="340"/>
      <c r="D19" s="340"/>
      <c r="E19" s="340"/>
      <c r="F19" s="340"/>
      <c r="G19" s="340"/>
      <c r="H19" s="340"/>
      <c r="I19" s="340"/>
      <c r="J19" s="340"/>
      <c r="K19" s="340"/>
    </row>
    <row r="20" spans="2:22" x14ac:dyDescent="0.15">
      <c r="B20" s="220"/>
      <c r="C20" s="340"/>
      <c r="D20" s="340"/>
      <c r="E20" s="340"/>
      <c r="F20" s="340"/>
      <c r="G20" s="340"/>
      <c r="H20" s="340"/>
      <c r="I20" s="340"/>
      <c r="J20" s="340"/>
      <c r="K20" s="340"/>
    </row>
    <row r="21" spans="2:22" x14ac:dyDescent="0.15">
      <c r="B21" s="220"/>
      <c r="C21" s="340"/>
      <c r="D21" s="340"/>
      <c r="E21" s="340"/>
      <c r="F21" s="340"/>
      <c r="G21" s="340"/>
      <c r="H21" s="340"/>
      <c r="I21" s="340"/>
      <c r="J21" s="340"/>
      <c r="K21" s="340"/>
    </row>
    <row r="22" spans="2:22" x14ac:dyDescent="0.15">
      <c r="B22" s="220"/>
    </row>
    <row r="23" spans="2:22" ht="40.5" customHeight="1" x14ac:dyDescent="0.15">
      <c r="B23" s="220"/>
    </row>
    <row r="24" spans="2:22" x14ac:dyDescent="0.15">
      <c r="B24" s="220"/>
    </row>
    <row r="25" spans="2:22" ht="21" customHeight="1" x14ac:dyDescent="0.15">
      <c r="B25" s="220"/>
    </row>
    <row r="26" spans="2:22" ht="21" customHeight="1" x14ac:dyDescent="0.15"/>
    <row r="27" spans="2:22" ht="21" customHeight="1" x14ac:dyDescent="0.15"/>
    <row r="28" spans="2:22" ht="16.5" x14ac:dyDescent="0.15">
      <c r="B28" s="323" t="s">
        <v>277</v>
      </c>
      <c r="C28" s="324"/>
      <c r="D28" s="324"/>
      <c r="E28" s="324"/>
      <c r="F28" s="324"/>
      <c r="G28" s="324"/>
      <c r="H28" s="324"/>
      <c r="I28" s="324"/>
      <c r="J28" s="324"/>
      <c r="K28" s="325"/>
    </row>
    <row r="29" spans="2:22" ht="16.5" x14ac:dyDescent="0.15">
      <c r="B29" s="326" t="s">
        <v>278</v>
      </c>
      <c r="C29" s="327"/>
      <c r="D29" s="327"/>
      <c r="E29" s="327"/>
      <c r="F29" s="327"/>
      <c r="G29" s="327"/>
      <c r="H29" s="327"/>
      <c r="I29" s="327"/>
      <c r="J29" s="327"/>
      <c r="K29" s="328"/>
    </row>
    <row r="30" spans="2:22" ht="144" customHeight="1" x14ac:dyDescent="0.15">
      <c r="B30" s="320" t="s">
        <v>307</v>
      </c>
      <c r="C30" s="329"/>
      <c r="D30" s="329"/>
      <c r="E30" s="329"/>
      <c r="F30" s="329"/>
      <c r="G30" s="329"/>
      <c r="H30" s="329"/>
      <c r="I30" s="329"/>
      <c r="J30" s="329"/>
      <c r="K30" s="330"/>
    </row>
    <row r="31" spans="2:22" ht="17.100000000000001" customHeight="1" x14ac:dyDescent="0.15">
      <c r="B31" s="222"/>
      <c r="C31" s="222"/>
      <c r="D31" s="222"/>
      <c r="E31" s="222"/>
      <c r="F31" s="222"/>
      <c r="G31" s="222"/>
      <c r="H31" s="222"/>
      <c r="I31" s="222"/>
      <c r="J31" s="222"/>
      <c r="K31" s="222"/>
    </row>
    <row r="32" spans="2:22" ht="39" customHeight="1" x14ac:dyDescent="0.15">
      <c r="B32" s="216"/>
      <c r="C32" s="216"/>
      <c r="D32" s="216"/>
      <c r="E32" s="216"/>
      <c r="F32" s="216"/>
      <c r="G32" s="216"/>
      <c r="H32" s="216"/>
      <c r="I32" s="216"/>
      <c r="J32" s="216"/>
      <c r="K32" s="216"/>
      <c r="L32" s="216"/>
      <c r="M32" s="216"/>
      <c r="N32" s="216"/>
      <c r="O32" s="216"/>
      <c r="P32" s="216"/>
      <c r="Q32" s="216"/>
      <c r="R32" s="216"/>
      <c r="S32" s="216"/>
      <c r="T32" s="216"/>
      <c r="U32" s="216"/>
      <c r="V32" s="216"/>
    </row>
    <row r="34" spans="2:12" x14ac:dyDescent="0.15">
      <c r="B34" s="221"/>
      <c r="C34" s="221"/>
      <c r="D34" s="221"/>
      <c r="E34" s="221"/>
      <c r="F34" s="221"/>
      <c r="G34" s="221"/>
      <c r="H34" s="221"/>
      <c r="I34" s="221"/>
      <c r="J34" s="221"/>
      <c r="K34" s="221"/>
      <c r="L34" s="221"/>
    </row>
    <row r="35" spans="2:12" x14ac:dyDescent="0.15">
      <c r="B35" s="221"/>
      <c r="C35" s="221"/>
      <c r="D35" s="221"/>
      <c r="E35" s="221"/>
      <c r="F35" s="221"/>
      <c r="G35" s="221"/>
      <c r="H35" s="221"/>
      <c r="I35" s="221"/>
      <c r="J35" s="221"/>
      <c r="K35" s="221"/>
      <c r="L35" s="221"/>
    </row>
    <row r="36" spans="2:12" x14ac:dyDescent="0.15">
      <c r="B36" s="221"/>
      <c r="C36" s="221"/>
      <c r="D36" s="221"/>
      <c r="E36" s="221"/>
      <c r="F36" s="221"/>
      <c r="G36" s="221"/>
      <c r="H36" s="221"/>
      <c r="I36" s="221"/>
      <c r="J36" s="221"/>
      <c r="K36" s="221"/>
      <c r="L36" s="221"/>
    </row>
    <row r="37" spans="2:12" x14ac:dyDescent="0.15">
      <c r="B37" s="221"/>
      <c r="C37" s="221"/>
      <c r="D37" s="221"/>
      <c r="E37" s="221"/>
      <c r="F37" s="221"/>
      <c r="G37" s="221"/>
      <c r="H37" s="221"/>
      <c r="I37" s="221"/>
      <c r="J37" s="221"/>
      <c r="K37" s="221"/>
      <c r="L37" s="221"/>
    </row>
    <row r="38" spans="2:12" x14ac:dyDescent="0.15">
      <c r="B38" s="221"/>
      <c r="C38" s="221"/>
      <c r="D38" s="221"/>
      <c r="E38" s="221"/>
      <c r="F38" s="221"/>
      <c r="G38" s="221"/>
      <c r="H38" s="221"/>
      <c r="I38" s="221"/>
      <c r="J38" s="221"/>
      <c r="K38" s="221"/>
      <c r="L38" s="221"/>
    </row>
    <row r="39" spans="2:12" x14ac:dyDescent="0.15">
      <c r="B39" s="221"/>
      <c r="C39" s="221"/>
      <c r="D39" s="221"/>
      <c r="E39" s="221"/>
      <c r="F39" s="221"/>
      <c r="G39" s="221"/>
      <c r="H39" s="221"/>
      <c r="I39" s="221"/>
      <c r="J39" s="221"/>
      <c r="K39" s="221"/>
      <c r="L39" s="221"/>
    </row>
    <row r="40" spans="2:12" x14ac:dyDescent="0.15">
      <c r="B40" s="221"/>
      <c r="C40" s="221"/>
      <c r="D40" s="221"/>
      <c r="E40" s="221"/>
      <c r="F40" s="221"/>
      <c r="G40" s="221"/>
      <c r="H40" s="221"/>
      <c r="I40" s="221"/>
      <c r="J40" s="221"/>
      <c r="K40" s="221"/>
      <c r="L40" s="221"/>
    </row>
    <row r="41" spans="2:12" x14ac:dyDescent="0.15">
      <c r="B41" s="221"/>
      <c r="C41" s="221"/>
      <c r="D41" s="221"/>
      <c r="E41" s="221"/>
      <c r="F41" s="221"/>
      <c r="G41" s="221"/>
      <c r="H41" s="221"/>
      <c r="I41" s="221"/>
      <c r="J41" s="221"/>
      <c r="K41" s="221"/>
      <c r="L41" s="221"/>
    </row>
    <row r="42" spans="2:12" x14ac:dyDescent="0.15">
      <c r="B42" s="221"/>
      <c r="C42" s="221"/>
      <c r="D42" s="221"/>
      <c r="E42" s="221"/>
      <c r="F42" s="221"/>
      <c r="G42" s="221"/>
      <c r="H42" s="221"/>
      <c r="I42" s="221"/>
      <c r="J42" s="221"/>
      <c r="K42" s="221"/>
      <c r="L42" s="221"/>
    </row>
    <row r="43" spans="2:12" x14ac:dyDescent="0.15">
      <c r="B43" s="221"/>
      <c r="C43" s="221"/>
      <c r="D43" s="221"/>
      <c r="E43" s="221"/>
      <c r="F43" s="221"/>
      <c r="G43" s="221"/>
      <c r="H43" s="221"/>
      <c r="I43" s="221"/>
      <c r="J43" s="221"/>
      <c r="K43" s="221"/>
      <c r="L43" s="221"/>
    </row>
    <row r="44" spans="2:12" x14ac:dyDescent="0.15">
      <c r="B44" s="221"/>
      <c r="C44" s="221"/>
      <c r="D44" s="221"/>
      <c r="E44" s="221"/>
      <c r="F44" s="221"/>
      <c r="G44" s="221"/>
      <c r="H44" s="221"/>
      <c r="I44" s="221"/>
      <c r="J44" s="221"/>
      <c r="K44" s="221"/>
      <c r="L44" s="221"/>
    </row>
    <row r="45" spans="2:12" x14ac:dyDescent="0.15">
      <c r="B45" s="221"/>
      <c r="C45" s="221"/>
      <c r="D45" s="221"/>
      <c r="E45" s="221"/>
      <c r="F45" s="221"/>
      <c r="G45" s="221"/>
      <c r="H45" s="221"/>
      <c r="I45" s="221"/>
      <c r="J45" s="221"/>
      <c r="K45" s="221"/>
      <c r="L45" s="221"/>
    </row>
    <row r="46" spans="2:12" x14ac:dyDescent="0.15">
      <c r="B46" s="221"/>
      <c r="C46" s="221"/>
      <c r="D46" s="221"/>
      <c r="E46" s="221"/>
      <c r="F46" s="221"/>
      <c r="G46" s="221"/>
      <c r="H46" s="221"/>
      <c r="I46" s="221"/>
      <c r="J46" s="221"/>
      <c r="K46" s="221"/>
      <c r="L46" s="221"/>
    </row>
    <row r="47" spans="2:12" x14ac:dyDescent="0.15">
      <c r="B47" s="221"/>
      <c r="C47" s="221"/>
      <c r="D47" s="221"/>
      <c r="E47" s="221"/>
      <c r="F47" s="221"/>
      <c r="G47" s="221"/>
      <c r="H47" s="221"/>
      <c r="I47" s="221"/>
      <c r="J47" s="221"/>
      <c r="K47" s="221"/>
      <c r="L47" s="221"/>
    </row>
    <row r="48" spans="2:12" x14ac:dyDescent="0.15">
      <c r="B48" s="221"/>
      <c r="C48" s="221"/>
      <c r="D48" s="221"/>
      <c r="E48" s="221"/>
      <c r="F48" s="221"/>
      <c r="G48" s="221"/>
      <c r="H48" s="221"/>
      <c r="I48" s="221"/>
      <c r="J48" s="221"/>
      <c r="K48" s="221"/>
      <c r="L48" s="221"/>
    </row>
    <row r="49" spans="2:12" x14ac:dyDescent="0.15">
      <c r="B49" s="221"/>
      <c r="C49" s="221"/>
      <c r="D49" s="221"/>
      <c r="E49" s="221"/>
      <c r="F49" s="221"/>
      <c r="G49" s="221"/>
      <c r="H49" s="221"/>
      <c r="I49" s="221"/>
      <c r="J49" s="221"/>
      <c r="K49" s="221"/>
      <c r="L49" s="221"/>
    </row>
    <row r="50" spans="2:12" x14ac:dyDescent="0.15">
      <c r="B50" s="221"/>
      <c r="C50" s="221"/>
      <c r="D50" s="221"/>
      <c r="E50" s="221"/>
      <c r="F50" s="221"/>
      <c r="G50" s="221"/>
      <c r="H50" s="221"/>
      <c r="I50" s="221"/>
      <c r="J50" s="221"/>
      <c r="K50" s="221"/>
      <c r="L50" s="221"/>
    </row>
    <row r="51" spans="2:12" x14ac:dyDescent="0.15">
      <c r="B51" s="221"/>
      <c r="C51" s="221"/>
      <c r="D51" s="221"/>
      <c r="E51" s="221"/>
      <c r="F51" s="221"/>
      <c r="G51" s="221"/>
      <c r="H51" s="221"/>
      <c r="I51" s="221"/>
      <c r="J51" s="221"/>
      <c r="K51" s="221"/>
      <c r="L51" s="221"/>
    </row>
    <row r="52" spans="2:12" x14ac:dyDescent="0.15">
      <c r="B52" s="221"/>
      <c r="C52" s="221"/>
      <c r="D52" s="221"/>
      <c r="E52" s="221"/>
      <c r="F52" s="221"/>
      <c r="G52" s="221"/>
      <c r="H52" s="221"/>
      <c r="I52" s="221"/>
      <c r="J52" s="221"/>
      <c r="K52" s="221"/>
      <c r="L52" s="221"/>
    </row>
    <row r="53" spans="2:12" x14ac:dyDescent="0.15">
      <c r="B53" s="221"/>
      <c r="C53" s="221"/>
      <c r="D53" s="221"/>
      <c r="E53" s="221"/>
      <c r="F53" s="221"/>
      <c r="G53" s="221"/>
      <c r="H53" s="221"/>
      <c r="I53" s="221"/>
      <c r="J53" s="221"/>
      <c r="K53" s="221"/>
      <c r="L53" s="221"/>
    </row>
    <row r="56" spans="2:12" ht="119.45" customHeight="1" x14ac:dyDescent="0.15"/>
    <row r="57" spans="2:12" ht="17.45" customHeight="1" x14ac:dyDescent="0.15"/>
    <row r="58" spans="2:12" ht="16.5" x14ac:dyDescent="0.15">
      <c r="B58" s="323" t="s">
        <v>277</v>
      </c>
      <c r="C58" s="324"/>
      <c r="D58" s="324"/>
      <c r="E58" s="324"/>
      <c r="F58" s="324"/>
      <c r="G58" s="324"/>
      <c r="H58" s="324"/>
      <c r="I58" s="324"/>
      <c r="J58" s="324"/>
      <c r="K58" s="325"/>
    </row>
    <row r="59" spans="2:12" ht="16.5" x14ac:dyDescent="0.15">
      <c r="B59" s="326" t="s">
        <v>279</v>
      </c>
      <c r="C59" s="327"/>
      <c r="D59" s="327"/>
      <c r="E59" s="327"/>
      <c r="F59" s="327"/>
      <c r="G59" s="327"/>
      <c r="H59" s="327"/>
      <c r="I59" s="327"/>
      <c r="J59" s="327"/>
      <c r="K59" s="328"/>
    </row>
    <row r="60" spans="2:12" ht="69.599999999999994" customHeight="1" x14ac:dyDescent="0.15">
      <c r="B60" s="320" t="s">
        <v>306</v>
      </c>
      <c r="C60" s="321"/>
      <c r="D60" s="321"/>
      <c r="E60" s="321"/>
      <c r="F60" s="321"/>
      <c r="G60" s="321"/>
      <c r="H60" s="321"/>
      <c r="I60" s="321"/>
      <c r="J60" s="321"/>
      <c r="K60" s="322"/>
    </row>
    <row r="62" spans="2:12" ht="53.1" customHeight="1" x14ac:dyDescent="0.15"/>
    <row r="63" spans="2:12" x14ac:dyDescent="0.15">
      <c r="B63" s="220"/>
      <c r="C63" s="220"/>
      <c r="D63" s="220"/>
      <c r="E63" s="220"/>
      <c r="F63" s="220"/>
      <c r="G63" s="220"/>
      <c r="H63" s="220"/>
      <c r="I63" s="220"/>
      <c r="J63" s="220"/>
      <c r="K63" s="220"/>
      <c r="L63" s="397"/>
    </row>
    <row r="64" spans="2:12" x14ac:dyDescent="0.15">
      <c r="B64" s="220"/>
      <c r="C64" s="220"/>
      <c r="D64" s="220"/>
      <c r="E64" s="220"/>
      <c r="F64" s="220"/>
      <c r="G64" s="220"/>
      <c r="H64" s="220"/>
      <c r="I64" s="220"/>
      <c r="J64" s="220"/>
      <c r="K64" s="220"/>
      <c r="L64" s="397"/>
    </row>
    <row r="65" spans="2:12" x14ac:dyDescent="0.15">
      <c r="B65" s="220"/>
      <c r="C65" s="220"/>
      <c r="D65" s="220"/>
      <c r="E65" s="220"/>
      <c r="F65" s="220"/>
      <c r="G65" s="220"/>
      <c r="H65" s="220"/>
      <c r="I65" s="220"/>
      <c r="J65" s="220"/>
      <c r="K65" s="220"/>
      <c r="L65" s="397"/>
    </row>
    <row r="66" spans="2:12" x14ac:dyDescent="0.15">
      <c r="B66" s="220"/>
      <c r="C66" s="220"/>
      <c r="D66" s="220"/>
      <c r="E66" s="220"/>
      <c r="F66" s="220"/>
      <c r="G66" s="220"/>
      <c r="H66" s="220"/>
      <c r="I66" s="220"/>
      <c r="J66" s="220"/>
      <c r="K66" s="220"/>
      <c r="L66" s="397"/>
    </row>
    <row r="67" spans="2:12" x14ac:dyDescent="0.15">
      <c r="B67" s="220"/>
      <c r="C67" s="220"/>
      <c r="D67" s="220"/>
      <c r="E67" s="220"/>
      <c r="F67" s="220"/>
      <c r="G67" s="220"/>
      <c r="H67" s="220"/>
      <c r="I67" s="220"/>
      <c r="J67" s="220"/>
      <c r="K67" s="220"/>
      <c r="L67" s="397"/>
    </row>
    <row r="68" spans="2:12" x14ac:dyDescent="0.15">
      <c r="B68" s="220"/>
      <c r="C68" s="220"/>
      <c r="D68" s="220"/>
      <c r="E68" s="220"/>
      <c r="F68" s="220"/>
      <c r="G68" s="220"/>
      <c r="H68" s="220"/>
      <c r="I68" s="220"/>
      <c r="J68" s="220"/>
      <c r="K68" s="220"/>
      <c r="L68" s="397"/>
    </row>
    <row r="69" spans="2:12" x14ac:dyDescent="0.15">
      <c r="B69" s="220"/>
      <c r="C69" s="220"/>
      <c r="D69" s="220"/>
      <c r="E69" s="220"/>
      <c r="F69" s="220"/>
      <c r="G69" s="220"/>
      <c r="H69" s="220"/>
      <c r="I69" s="220"/>
      <c r="J69" s="220"/>
      <c r="K69" s="220"/>
      <c r="L69" s="397"/>
    </row>
    <row r="70" spans="2:12" x14ac:dyDescent="0.15">
      <c r="B70" s="220"/>
      <c r="C70" s="220"/>
      <c r="D70" s="220"/>
      <c r="E70" s="220"/>
      <c r="F70" s="220"/>
      <c r="G70" s="220"/>
      <c r="H70" s="220"/>
      <c r="I70" s="220"/>
      <c r="J70" s="220"/>
      <c r="K70" s="220"/>
      <c r="L70" s="397"/>
    </row>
    <row r="71" spans="2:12" x14ac:dyDescent="0.15">
      <c r="B71" s="220"/>
      <c r="C71" s="220"/>
      <c r="D71" s="220"/>
      <c r="E71" s="220"/>
      <c r="F71" s="220"/>
      <c r="G71" s="220"/>
      <c r="H71" s="220"/>
      <c r="I71" s="220"/>
      <c r="J71" s="220"/>
      <c r="K71" s="220"/>
      <c r="L71" s="397"/>
    </row>
    <row r="72" spans="2:12" x14ac:dyDescent="0.15">
      <c r="B72" s="220"/>
      <c r="C72" s="220"/>
      <c r="D72" s="220"/>
      <c r="E72" s="220"/>
      <c r="F72" s="220"/>
      <c r="G72" s="220"/>
      <c r="H72" s="220"/>
      <c r="I72" s="220"/>
      <c r="J72" s="220"/>
      <c r="K72" s="220"/>
      <c r="L72" s="397"/>
    </row>
    <row r="73" spans="2:12" x14ac:dyDescent="0.15">
      <c r="B73" s="220"/>
      <c r="C73" s="220"/>
      <c r="D73" s="220"/>
      <c r="E73" s="220"/>
      <c r="F73" s="220"/>
      <c r="G73" s="220"/>
      <c r="H73" s="220"/>
      <c r="I73" s="220"/>
      <c r="J73" s="220"/>
      <c r="K73" s="220"/>
      <c r="L73" s="397"/>
    </row>
    <row r="74" spans="2:12" x14ac:dyDescent="0.15">
      <c r="B74" s="220"/>
      <c r="C74" s="220"/>
      <c r="D74" s="220"/>
      <c r="E74" s="220"/>
      <c r="F74" s="220"/>
      <c r="G74" s="220"/>
      <c r="H74" s="220"/>
      <c r="I74" s="220"/>
      <c r="J74" s="220"/>
      <c r="K74" s="220"/>
      <c r="L74" s="397"/>
    </row>
    <row r="75" spans="2:12" x14ac:dyDescent="0.15">
      <c r="B75" s="220"/>
      <c r="C75" s="220"/>
      <c r="D75" s="220"/>
      <c r="E75" s="220"/>
      <c r="F75" s="220"/>
      <c r="G75" s="220"/>
      <c r="H75" s="220"/>
      <c r="I75" s="220"/>
      <c r="J75" s="220"/>
      <c r="K75" s="220"/>
      <c r="L75" s="397"/>
    </row>
    <row r="76" spans="2:12" x14ac:dyDescent="0.15">
      <c r="B76" s="220"/>
      <c r="C76" s="220"/>
      <c r="D76" s="220"/>
      <c r="E76" s="220"/>
      <c r="F76" s="220"/>
      <c r="G76" s="220"/>
      <c r="H76" s="220"/>
      <c r="I76" s="220"/>
      <c r="J76" s="220"/>
      <c r="K76" s="220"/>
      <c r="L76" s="397"/>
    </row>
    <row r="77" spans="2:12" x14ac:dyDescent="0.15">
      <c r="B77" s="220"/>
      <c r="C77" s="220"/>
      <c r="D77" s="220"/>
      <c r="E77" s="220"/>
      <c r="F77" s="220"/>
      <c r="G77" s="220"/>
      <c r="H77" s="220"/>
      <c r="I77" s="220"/>
      <c r="J77" s="220"/>
      <c r="K77" s="220"/>
      <c r="L77" s="397"/>
    </row>
    <row r="78" spans="2:12" x14ac:dyDescent="0.15">
      <c r="B78" s="220"/>
      <c r="C78" s="220"/>
      <c r="D78" s="220"/>
      <c r="E78" s="220"/>
      <c r="F78" s="220"/>
      <c r="G78" s="220"/>
      <c r="H78" s="220"/>
      <c r="I78" s="220"/>
      <c r="J78" s="220"/>
      <c r="K78" s="220"/>
      <c r="L78" s="397"/>
    </row>
    <row r="79" spans="2:12" x14ac:dyDescent="0.15">
      <c r="B79" s="220"/>
      <c r="C79" s="220"/>
      <c r="D79" s="220"/>
      <c r="E79" s="220"/>
      <c r="F79" s="220"/>
      <c r="G79" s="220"/>
      <c r="H79" s="220"/>
      <c r="I79" s="220"/>
      <c r="J79" s="220"/>
      <c r="K79" s="220"/>
      <c r="L79" s="397"/>
    </row>
    <row r="80" spans="2:12" x14ac:dyDescent="0.15">
      <c r="B80" s="220"/>
      <c r="C80" s="220"/>
      <c r="D80" s="220"/>
      <c r="E80" s="220"/>
      <c r="F80" s="220"/>
      <c r="G80" s="220"/>
      <c r="H80" s="220"/>
      <c r="I80" s="220"/>
      <c r="J80" s="220"/>
      <c r="K80" s="220"/>
      <c r="L80" s="397"/>
    </row>
    <row r="81" spans="2:12" x14ac:dyDescent="0.15">
      <c r="B81" s="220"/>
      <c r="C81" s="220"/>
      <c r="D81" s="220"/>
      <c r="E81" s="220"/>
      <c r="F81" s="220"/>
      <c r="G81" s="220"/>
      <c r="H81" s="220"/>
      <c r="I81" s="220"/>
      <c r="J81" s="220"/>
      <c r="K81" s="220"/>
      <c r="L81" s="397"/>
    </row>
    <row r="82" spans="2:12" x14ac:dyDescent="0.15">
      <c r="B82" s="220"/>
      <c r="C82" s="220"/>
      <c r="D82" s="220"/>
      <c r="E82" s="220"/>
      <c r="F82" s="220"/>
      <c r="G82" s="220"/>
      <c r="H82" s="220"/>
      <c r="I82" s="220"/>
      <c r="J82" s="220"/>
      <c r="K82" s="220"/>
      <c r="L82" s="397"/>
    </row>
    <row r="83" spans="2:12" x14ac:dyDescent="0.15">
      <c r="B83" s="220"/>
      <c r="C83" s="220"/>
      <c r="D83" s="220"/>
      <c r="E83" s="220"/>
      <c r="F83" s="220"/>
      <c r="G83" s="220"/>
      <c r="H83" s="220"/>
      <c r="I83" s="220"/>
      <c r="J83" s="220"/>
      <c r="K83" s="220"/>
      <c r="L83" s="397"/>
    </row>
    <row r="84" spans="2:12" x14ac:dyDescent="0.15">
      <c r="B84" s="220"/>
      <c r="C84" s="220"/>
      <c r="D84" s="220"/>
      <c r="E84" s="220"/>
      <c r="F84" s="220"/>
      <c r="G84" s="220"/>
      <c r="H84" s="220"/>
      <c r="I84" s="220"/>
      <c r="J84" s="220"/>
      <c r="K84" s="220"/>
      <c r="L84" s="397"/>
    </row>
    <row r="85" spans="2:12" x14ac:dyDescent="0.15">
      <c r="B85" s="220"/>
      <c r="C85" s="220"/>
      <c r="D85" s="220"/>
      <c r="E85" s="220"/>
      <c r="F85" s="220"/>
      <c r="G85" s="220"/>
      <c r="H85" s="220"/>
      <c r="I85" s="220"/>
      <c r="J85" s="220"/>
      <c r="K85" s="220"/>
      <c r="L85" s="397"/>
    </row>
    <row r="86" spans="2:12" x14ac:dyDescent="0.15">
      <c r="B86" s="220"/>
      <c r="C86" s="220"/>
      <c r="D86" s="220"/>
      <c r="E86" s="220"/>
      <c r="F86" s="220"/>
      <c r="G86" s="220"/>
      <c r="H86" s="220"/>
      <c r="I86" s="220"/>
      <c r="J86" s="220"/>
      <c r="K86" s="220"/>
      <c r="L86" s="397"/>
    </row>
    <row r="87" spans="2:12" x14ac:dyDescent="0.15">
      <c r="B87" s="220"/>
      <c r="C87" s="220"/>
      <c r="D87" s="220"/>
      <c r="E87" s="220"/>
      <c r="F87" s="220"/>
      <c r="G87" s="220"/>
      <c r="H87" s="220"/>
      <c r="I87" s="220"/>
      <c r="J87" s="220"/>
      <c r="K87" s="220"/>
      <c r="L87" s="397"/>
    </row>
    <row r="88" spans="2:12" x14ac:dyDescent="0.15">
      <c r="B88" s="220"/>
      <c r="C88" s="220"/>
      <c r="D88" s="220"/>
      <c r="E88" s="220"/>
      <c r="F88" s="220"/>
      <c r="G88" s="220"/>
      <c r="H88" s="220"/>
      <c r="I88" s="220"/>
      <c r="J88" s="220"/>
      <c r="K88" s="220"/>
      <c r="L88" s="397"/>
    </row>
    <row r="89" spans="2:12" x14ac:dyDescent="0.15">
      <c r="B89" s="220"/>
      <c r="C89" s="220"/>
      <c r="D89" s="220"/>
      <c r="E89" s="220"/>
      <c r="F89" s="220"/>
      <c r="G89" s="220"/>
      <c r="H89" s="220"/>
      <c r="I89" s="220"/>
      <c r="J89" s="220"/>
      <c r="K89" s="220"/>
      <c r="L89" s="397"/>
    </row>
    <row r="90" spans="2:12" x14ac:dyDescent="0.15">
      <c r="B90" s="220"/>
      <c r="C90" s="220"/>
      <c r="D90" s="220"/>
      <c r="E90" s="220"/>
      <c r="F90" s="220"/>
      <c r="G90" s="220"/>
      <c r="H90" s="220"/>
      <c r="I90" s="220"/>
      <c r="J90" s="220"/>
      <c r="K90" s="220"/>
      <c r="L90" s="397"/>
    </row>
    <row r="91" spans="2:12" x14ac:dyDescent="0.15">
      <c r="B91" s="220"/>
      <c r="C91" s="220"/>
      <c r="D91" s="220"/>
      <c r="E91" s="220"/>
      <c r="F91" s="220"/>
      <c r="G91" s="220"/>
      <c r="H91" s="220"/>
      <c r="I91" s="220"/>
      <c r="J91" s="220"/>
      <c r="K91" s="220"/>
      <c r="L91" s="397"/>
    </row>
    <row r="92" spans="2:12" x14ac:dyDescent="0.15">
      <c r="B92" s="220"/>
      <c r="C92" s="220"/>
      <c r="D92" s="220"/>
      <c r="E92" s="220"/>
      <c r="F92" s="220"/>
      <c r="G92" s="220"/>
      <c r="H92" s="220"/>
      <c r="I92" s="220"/>
      <c r="J92" s="220"/>
      <c r="K92" s="220"/>
      <c r="L92" s="397"/>
    </row>
    <row r="93" spans="2:12" x14ac:dyDescent="0.15">
      <c r="B93" s="220"/>
      <c r="C93" s="220"/>
      <c r="D93" s="220"/>
      <c r="E93" s="220"/>
      <c r="F93" s="220"/>
      <c r="G93" s="220"/>
      <c r="H93" s="220"/>
      <c r="I93" s="220"/>
      <c r="J93" s="220"/>
      <c r="K93" s="220"/>
      <c r="L93" s="397"/>
    </row>
    <row r="94" spans="2:12" x14ac:dyDescent="0.15">
      <c r="B94" s="220"/>
      <c r="C94" s="220"/>
      <c r="D94" s="220"/>
      <c r="E94" s="220"/>
      <c r="F94" s="220"/>
      <c r="G94" s="220"/>
      <c r="H94" s="220"/>
      <c r="I94" s="220"/>
      <c r="J94" s="220"/>
      <c r="K94" s="220"/>
      <c r="L94" s="397"/>
    </row>
    <row r="95" spans="2:12" x14ac:dyDescent="0.15">
      <c r="B95" s="220"/>
      <c r="C95" s="220"/>
      <c r="D95" s="220"/>
      <c r="E95" s="220"/>
      <c r="F95" s="220"/>
      <c r="G95" s="220"/>
      <c r="H95" s="220"/>
      <c r="I95" s="220"/>
      <c r="J95" s="220"/>
      <c r="K95" s="220"/>
      <c r="L95" s="397"/>
    </row>
    <row r="96" spans="2:12" x14ac:dyDescent="0.15">
      <c r="B96" s="220"/>
      <c r="C96" s="220"/>
      <c r="D96" s="220"/>
      <c r="E96" s="220"/>
      <c r="F96" s="220"/>
      <c r="G96" s="220"/>
      <c r="H96" s="220"/>
      <c r="I96" s="220"/>
      <c r="J96" s="220"/>
      <c r="K96" s="220"/>
      <c r="L96" s="397"/>
    </row>
    <row r="97" spans="2:12" x14ac:dyDescent="0.15">
      <c r="B97" s="220"/>
      <c r="C97" s="220"/>
      <c r="D97" s="220"/>
      <c r="E97" s="220"/>
      <c r="F97" s="220"/>
      <c r="G97" s="220"/>
      <c r="H97" s="220"/>
      <c r="I97" s="220"/>
      <c r="J97" s="220"/>
      <c r="K97" s="220"/>
      <c r="L97" s="397"/>
    </row>
    <row r="98" spans="2:12" x14ac:dyDescent="0.15">
      <c r="B98" s="220"/>
      <c r="C98" s="220"/>
      <c r="D98" s="220"/>
      <c r="E98" s="220"/>
      <c r="F98" s="220"/>
      <c r="G98" s="220"/>
      <c r="H98" s="220"/>
      <c r="I98" s="220"/>
      <c r="J98" s="220"/>
      <c r="K98" s="220"/>
      <c r="L98" s="397"/>
    </row>
    <row r="99" spans="2:12" x14ac:dyDescent="0.15">
      <c r="B99" s="220"/>
      <c r="C99" s="220"/>
      <c r="D99" s="220"/>
      <c r="E99" s="220"/>
      <c r="F99" s="220"/>
      <c r="G99" s="220"/>
      <c r="H99" s="220"/>
      <c r="I99" s="220"/>
      <c r="J99" s="220"/>
      <c r="K99" s="220"/>
      <c r="L99" s="397"/>
    </row>
    <row r="100" spans="2:12" ht="83.1" customHeight="1" x14ac:dyDescent="0.15"/>
    <row r="104" spans="2:12" ht="16.5" x14ac:dyDescent="0.15">
      <c r="B104" s="323" t="s">
        <v>281</v>
      </c>
      <c r="C104" s="324"/>
      <c r="D104" s="324"/>
      <c r="E104" s="324"/>
      <c r="F104" s="324"/>
      <c r="G104" s="324"/>
      <c r="H104" s="324"/>
      <c r="I104" s="324"/>
      <c r="J104" s="324"/>
      <c r="K104" s="325"/>
    </row>
    <row r="105" spans="2:12" ht="16.5" x14ac:dyDescent="0.15">
      <c r="B105" s="326" t="s">
        <v>280</v>
      </c>
      <c r="C105" s="327"/>
      <c r="D105" s="327"/>
      <c r="E105" s="327"/>
      <c r="F105" s="327"/>
      <c r="G105" s="327"/>
      <c r="H105" s="327"/>
      <c r="I105" s="327"/>
      <c r="J105" s="327"/>
      <c r="K105" s="328"/>
    </row>
    <row r="106" spans="2:12" ht="77.099999999999994" customHeight="1" x14ac:dyDescent="0.15">
      <c r="B106" s="331" t="s">
        <v>282</v>
      </c>
      <c r="C106" s="332"/>
      <c r="D106" s="332"/>
      <c r="E106" s="332"/>
      <c r="F106" s="332"/>
      <c r="G106" s="332"/>
      <c r="H106" s="332"/>
      <c r="I106" s="332"/>
      <c r="J106" s="332"/>
      <c r="K106" s="333"/>
    </row>
    <row r="108" spans="2:12" x14ac:dyDescent="0.15">
      <c r="B108" s="220"/>
      <c r="C108" s="220"/>
    </row>
    <row r="109" spans="2:12" x14ac:dyDescent="0.15">
      <c r="B109" s="220"/>
      <c r="C109" s="220"/>
    </row>
    <row r="110" spans="2:12" x14ac:dyDescent="0.15">
      <c r="B110" s="220"/>
      <c r="C110" s="220"/>
    </row>
    <row r="111" spans="2:12" x14ac:dyDescent="0.15">
      <c r="B111" s="220"/>
      <c r="C111" s="220"/>
    </row>
    <row r="112" spans="2:12" x14ac:dyDescent="0.15">
      <c r="B112" s="220"/>
      <c r="C112" s="220"/>
    </row>
    <row r="113" spans="2:3" x14ac:dyDescent="0.15">
      <c r="B113" s="220"/>
      <c r="C113" s="220"/>
    </row>
    <row r="114" spans="2:3" x14ac:dyDescent="0.15">
      <c r="B114" s="220"/>
      <c r="C114" s="220"/>
    </row>
    <row r="115" spans="2:3" x14ac:dyDescent="0.15">
      <c r="B115" s="220"/>
      <c r="C115" s="220"/>
    </row>
    <row r="116" spans="2:3" x14ac:dyDescent="0.15">
      <c r="B116" s="220"/>
      <c r="C116" s="220"/>
    </row>
    <row r="117" spans="2:3" x14ac:dyDescent="0.15">
      <c r="B117" s="220"/>
      <c r="C117" s="220"/>
    </row>
    <row r="118" spans="2:3" x14ac:dyDescent="0.15">
      <c r="B118" s="220"/>
      <c r="C118" s="220"/>
    </row>
    <row r="119" spans="2:3" x14ac:dyDescent="0.15">
      <c r="B119" s="220"/>
      <c r="C119" s="220"/>
    </row>
    <row r="120" spans="2:3" x14ac:dyDescent="0.15">
      <c r="B120" s="220"/>
      <c r="C120" s="220"/>
    </row>
    <row r="121" spans="2:3" x14ac:dyDescent="0.15">
      <c r="B121" s="220"/>
      <c r="C121" s="220"/>
    </row>
    <row r="122" spans="2:3" x14ac:dyDescent="0.15">
      <c r="B122" s="220"/>
      <c r="C122" s="220"/>
    </row>
    <row r="123" spans="2:3" x14ac:dyDescent="0.15">
      <c r="B123" s="220"/>
      <c r="C123" s="220"/>
    </row>
    <row r="124" spans="2:3" x14ac:dyDescent="0.15">
      <c r="B124" s="220"/>
      <c r="C124" s="220"/>
    </row>
    <row r="125" spans="2:3" x14ac:dyDescent="0.15">
      <c r="B125" s="220"/>
      <c r="C125" s="220"/>
    </row>
    <row r="126" spans="2:3" x14ac:dyDescent="0.15">
      <c r="B126" s="220"/>
      <c r="C126" s="220"/>
    </row>
    <row r="127" spans="2:3" x14ac:dyDescent="0.15">
      <c r="B127" s="220"/>
      <c r="C127" s="220"/>
    </row>
    <row r="128" spans="2:3" x14ac:dyDescent="0.15">
      <c r="B128" s="220"/>
      <c r="C128" s="220"/>
    </row>
    <row r="129" spans="2:3" x14ac:dyDescent="0.15">
      <c r="B129" s="220"/>
      <c r="C129" s="220"/>
    </row>
    <row r="130" spans="2:3" x14ac:dyDescent="0.15">
      <c r="B130" s="220"/>
      <c r="C130" s="220"/>
    </row>
    <row r="131" spans="2:3" x14ac:dyDescent="0.15">
      <c r="B131" s="220"/>
      <c r="C131" s="220"/>
    </row>
    <row r="132" spans="2:3" x14ac:dyDescent="0.15">
      <c r="B132" s="220"/>
      <c r="C132" s="220"/>
    </row>
    <row r="133" spans="2:3" x14ac:dyDescent="0.15">
      <c r="B133" s="220"/>
      <c r="C133" s="220"/>
    </row>
    <row r="134" spans="2:3" x14ac:dyDescent="0.15">
      <c r="B134" s="220"/>
      <c r="C134" s="220"/>
    </row>
    <row r="135" spans="2:3" x14ac:dyDescent="0.15">
      <c r="B135" s="220"/>
      <c r="C135" s="220"/>
    </row>
    <row r="136" spans="2:3" x14ac:dyDescent="0.15">
      <c r="B136" s="220"/>
      <c r="C136" s="220"/>
    </row>
    <row r="137" spans="2:3" x14ac:dyDescent="0.15">
      <c r="B137" s="220"/>
      <c r="C137" s="220"/>
    </row>
    <row r="138" spans="2:3" x14ac:dyDescent="0.15">
      <c r="B138" s="220"/>
      <c r="C138" s="220"/>
    </row>
    <row r="139" spans="2:3" x14ac:dyDescent="0.15">
      <c r="B139" s="220"/>
      <c r="C139" s="220"/>
    </row>
    <row r="140" spans="2:3" x14ac:dyDescent="0.15">
      <c r="B140" s="220"/>
      <c r="C140" s="220"/>
    </row>
    <row r="141" spans="2:3" x14ac:dyDescent="0.15">
      <c r="B141" s="220"/>
      <c r="C141" s="220"/>
    </row>
    <row r="142" spans="2:3" x14ac:dyDescent="0.15">
      <c r="B142" s="220"/>
      <c r="C142" s="220"/>
    </row>
    <row r="143" spans="2:3" x14ac:dyDescent="0.15">
      <c r="B143" s="220"/>
      <c r="C143" s="220"/>
    </row>
    <row r="144" spans="2:3" x14ac:dyDescent="0.15">
      <c r="B144" s="220"/>
      <c r="C144" s="220"/>
    </row>
    <row r="145" spans="2:11" x14ac:dyDescent="0.15">
      <c r="B145" s="220"/>
      <c r="C145" s="220"/>
    </row>
    <row r="146" spans="2:11" x14ac:dyDescent="0.15">
      <c r="B146" s="220"/>
      <c r="C146" s="220"/>
    </row>
    <row r="147" spans="2:11" x14ac:dyDescent="0.15">
      <c r="B147" s="220"/>
      <c r="C147" s="220"/>
    </row>
    <row r="148" spans="2:11" x14ac:dyDescent="0.15">
      <c r="B148" s="220"/>
      <c r="C148" s="220"/>
    </row>
    <row r="149" spans="2:11" x14ac:dyDescent="0.15">
      <c r="B149" s="220"/>
      <c r="C149" s="220"/>
    </row>
    <row r="150" spans="2:11" x14ac:dyDescent="0.15">
      <c r="B150" s="220"/>
      <c r="C150" s="220"/>
    </row>
    <row r="151" spans="2:11" x14ac:dyDescent="0.15">
      <c r="B151" s="220"/>
      <c r="C151" s="220"/>
    </row>
    <row r="154" spans="2:11" ht="16.5" x14ac:dyDescent="0.15">
      <c r="B154" s="323" t="s">
        <v>281</v>
      </c>
      <c r="C154" s="324"/>
      <c r="D154" s="324"/>
      <c r="E154" s="324"/>
      <c r="F154" s="324"/>
      <c r="G154" s="324"/>
      <c r="H154" s="324"/>
      <c r="I154" s="324"/>
      <c r="J154" s="324"/>
      <c r="K154" s="325"/>
    </row>
    <row r="155" spans="2:11" ht="16.5" x14ac:dyDescent="0.15">
      <c r="B155" s="326" t="s">
        <v>284</v>
      </c>
      <c r="C155" s="327"/>
      <c r="D155" s="327"/>
      <c r="E155" s="327"/>
      <c r="F155" s="327"/>
      <c r="G155" s="327"/>
      <c r="H155" s="327"/>
      <c r="I155" s="327"/>
      <c r="J155" s="327"/>
      <c r="K155" s="328"/>
    </row>
    <row r="156" spans="2:11" ht="80.099999999999994" customHeight="1" x14ac:dyDescent="0.15">
      <c r="B156" s="331" t="s">
        <v>285</v>
      </c>
      <c r="C156" s="332"/>
      <c r="D156" s="332"/>
      <c r="E156" s="332"/>
      <c r="F156" s="332"/>
      <c r="G156" s="332"/>
      <c r="H156" s="332"/>
      <c r="I156" s="332"/>
      <c r="J156" s="332"/>
      <c r="K156" s="333"/>
    </row>
    <row r="157" spans="2:11" ht="75" customHeight="1" x14ac:dyDescent="0.15">
      <c r="B157" s="223"/>
    </row>
    <row r="159" spans="2:11" x14ac:dyDescent="0.15">
      <c r="B159" s="220"/>
      <c r="C159" s="220"/>
      <c r="D159" s="220"/>
      <c r="E159" s="220"/>
      <c r="F159" s="220"/>
      <c r="G159" s="220"/>
      <c r="H159" s="220"/>
      <c r="I159" s="220"/>
      <c r="J159" s="220"/>
      <c r="K159" s="220"/>
    </row>
    <row r="160" spans="2:11" x14ac:dyDescent="0.15">
      <c r="B160" s="220"/>
      <c r="C160" s="220"/>
      <c r="D160" s="220"/>
      <c r="E160" s="220"/>
      <c r="F160" s="220"/>
      <c r="G160" s="220"/>
      <c r="H160" s="220"/>
      <c r="I160" s="220"/>
      <c r="J160" s="220"/>
      <c r="K160" s="220"/>
    </row>
    <row r="161" spans="2:11" x14ac:dyDescent="0.15">
      <c r="B161" s="220"/>
      <c r="C161" s="220"/>
      <c r="D161" s="220"/>
      <c r="E161" s="220"/>
      <c r="F161" s="220"/>
      <c r="G161" s="220"/>
      <c r="H161" s="220"/>
      <c r="I161" s="220"/>
      <c r="J161" s="220"/>
      <c r="K161" s="220"/>
    </row>
    <row r="162" spans="2:11" x14ac:dyDescent="0.15">
      <c r="B162" s="220"/>
      <c r="C162" s="220"/>
      <c r="D162" s="220"/>
      <c r="E162" s="220"/>
      <c r="F162" s="220"/>
      <c r="G162" s="220"/>
      <c r="H162" s="220"/>
      <c r="I162" s="220"/>
      <c r="J162" s="220"/>
      <c r="K162" s="220"/>
    </row>
    <row r="163" spans="2:11" x14ac:dyDescent="0.15">
      <c r="B163" s="220"/>
      <c r="C163" s="220"/>
      <c r="D163" s="220"/>
      <c r="E163" s="220"/>
      <c r="F163" s="220"/>
      <c r="G163" s="220"/>
      <c r="H163" s="220"/>
      <c r="I163" s="220"/>
      <c r="J163" s="220"/>
      <c r="K163" s="220"/>
    </row>
    <row r="164" spans="2:11" x14ac:dyDescent="0.15">
      <c r="B164" s="220"/>
      <c r="C164" s="220"/>
      <c r="D164" s="220"/>
      <c r="E164" s="220"/>
      <c r="F164" s="220"/>
      <c r="G164" s="220"/>
      <c r="H164" s="220"/>
      <c r="I164" s="220"/>
      <c r="J164" s="220"/>
      <c r="K164" s="220"/>
    </row>
    <row r="165" spans="2:11" x14ac:dyDescent="0.15">
      <c r="B165" s="220"/>
      <c r="C165" s="220"/>
      <c r="D165" s="220"/>
      <c r="E165" s="220"/>
      <c r="F165" s="220"/>
      <c r="G165" s="220"/>
      <c r="H165" s="220"/>
      <c r="I165" s="220"/>
      <c r="J165" s="220"/>
      <c r="K165" s="220"/>
    </row>
    <row r="166" spans="2:11" x14ac:dyDescent="0.15">
      <c r="B166" s="220"/>
      <c r="C166" s="220"/>
      <c r="D166" s="220"/>
      <c r="E166" s="220"/>
      <c r="F166" s="220"/>
      <c r="G166" s="220"/>
      <c r="H166" s="220"/>
      <c r="I166" s="220"/>
      <c r="J166" s="220"/>
      <c r="K166" s="220"/>
    </row>
    <row r="167" spans="2:11" x14ac:dyDescent="0.15">
      <c r="B167" s="220"/>
      <c r="C167" s="220"/>
      <c r="D167" s="220"/>
      <c r="E167" s="220"/>
      <c r="F167" s="220"/>
      <c r="G167" s="220"/>
      <c r="H167" s="220"/>
      <c r="I167" s="220"/>
      <c r="J167" s="220"/>
      <c r="K167" s="220"/>
    </row>
    <row r="168" spans="2:11" x14ac:dyDescent="0.15">
      <c r="B168" s="220"/>
      <c r="C168" s="220"/>
      <c r="D168" s="220"/>
      <c r="E168" s="220"/>
      <c r="F168" s="220"/>
      <c r="G168" s="220"/>
      <c r="H168" s="220"/>
      <c r="I168" s="220"/>
      <c r="J168" s="220"/>
      <c r="K168" s="220"/>
    </row>
    <row r="169" spans="2:11" x14ac:dyDescent="0.15">
      <c r="B169" s="220"/>
      <c r="C169" s="220"/>
      <c r="D169" s="220"/>
      <c r="E169" s="220"/>
      <c r="F169" s="220"/>
      <c r="G169" s="220"/>
      <c r="H169" s="220"/>
      <c r="I169" s="220"/>
      <c r="J169" s="220"/>
      <c r="K169" s="220"/>
    </row>
    <row r="170" spans="2:11" x14ac:dyDescent="0.15">
      <c r="B170" s="220"/>
      <c r="C170" s="220"/>
      <c r="D170" s="220"/>
      <c r="E170" s="220"/>
      <c r="F170" s="220"/>
      <c r="G170" s="220"/>
      <c r="H170" s="220"/>
      <c r="I170" s="220"/>
      <c r="J170" s="220"/>
      <c r="K170" s="220"/>
    </row>
    <row r="171" spans="2:11" x14ac:dyDescent="0.15">
      <c r="B171" s="220"/>
      <c r="C171" s="220"/>
      <c r="D171" s="220"/>
      <c r="E171" s="220"/>
      <c r="F171" s="220"/>
      <c r="G171" s="220"/>
      <c r="H171" s="220"/>
      <c r="I171" s="220"/>
      <c r="J171" s="220"/>
      <c r="K171" s="220"/>
    </row>
    <row r="172" spans="2:11" x14ac:dyDescent="0.15">
      <c r="B172" s="220"/>
      <c r="C172" s="220"/>
      <c r="D172" s="220"/>
      <c r="E172" s="220"/>
      <c r="F172" s="220"/>
      <c r="G172" s="220"/>
      <c r="H172" s="220"/>
      <c r="I172" s="220"/>
      <c r="J172" s="220"/>
      <c r="K172" s="220"/>
    </row>
    <row r="173" spans="2:11" x14ac:dyDescent="0.15">
      <c r="B173" s="220"/>
      <c r="C173" s="220"/>
      <c r="D173" s="220"/>
      <c r="E173" s="220"/>
      <c r="F173" s="220"/>
      <c r="G173" s="220"/>
      <c r="H173" s="220"/>
      <c r="I173" s="220"/>
      <c r="J173" s="220"/>
      <c r="K173" s="220"/>
    </row>
    <row r="174" spans="2:11" x14ac:dyDescent="0.15">
      <c r="B174" s="220"/>
      <c r="C174" s="220"/>
      <c r="D174" s="220"/>
      <c r="E174" s="220"/>
      <c r="F174" s="220"/>
      <c r="G174" s="220"/>
      <c r="H174" s="220"/>
      <c r="I174" s="220"/>
      <c r="J174" s="220"/>
      <c r="K174" s="220"/>
    </row>
    <row r="175" spans="2:11" x14ac:dyDescent="0.15">
      <c r="B175" s="220"/>
      <c r="C175" s="220"/>
      <c r="D175" s="220"/>
      <c r="E175" s="220"/>
      <c r="F175" s="220"/>
      <c r="G175" s="220"/>
      <c r="H175" s="220"/>
      <c r="I175" s="220"/>
      <c r="J175" s="220"/>
      <c r="K175" s="220"/>
    </row>
    <row r="176" spans="2:11" x14ac:dyDescent="0.15">
      <c r="B176" s="220"/>
      <c r="C176" s="220"/>
      <c r="D176" s="220"/>
      <c r="E176" s="220"/>
      <c r="F176" s="220"/>
      <c r="G176" s="220"/>
      <c r="H176" s="220"/>
      <c r="I176" s="220"/>
      <c r="J176" s="220"/>
      <c r="K176" s="220"/>
    </row>
    <row r="177" spans="2:11" x14ac:dyDescent="0.15">
      <c r="B177" s="220"/>
      <c r="C177" s="220"/>
      <c r="D177" s="220"/>
      <c r="E177" s="220"/>
      <c r="F177" s="220"/>
      <c r="G177" s="220"/>
      <c r="H177" s="220"/>
      <c r="I177" s="220"/>
      <c r="J177" s="220"/>
      <c r="K177" s="220"/>
    </row>
    <row r="178" spans="2:11" x14ac:dyDescent="0.15">
      <c r="B178" s="220"/>
      <c r="C178" s="220"/>
      <c r="D178" s="220"/>
      <c r="E178" s="220"/>
      <c r="F178" s="220"/>
      <c r="G178" s="220"/>
      <c r="H178" s="220"/>
      <c r="I178" s="220"/>
      <c r="J178" s="220"/>
      <c r="K178" s="220"/>
    </row>
    <row r="179" spans="2:11" x14ac:dyDescent="0.15">
      <c r="B179" s="220"/>
      <c r="C179" s="220"/>
      <c r="D179" s="220"/>
      <c r="E179" s="220"/>
      <c r="F179" s="220"/>
      <c r="G179" s="220"/>
      <c r="H179" s="220"/>
      <c r="I179" s="220"/>
      <c r="J179" s="220"/>
      <c r="K179" s="220"/>
    </row>
    <row r="180" spans="2:11" x14ac:dyDescent="0.15">
      <c r="B180" s="220"/>
      <c r="C180" s="220"/>
      <c r="D180" s="220"/>
      <c r="E180" s="220"/>
      <c r="F180" s="220"/>
      <c r="G180" s="220"/>
      <c r="H180" s="220"/>
      <c r="I180" s="220"/>
      <c r="J180" s="220"/>
      <c r="K180" s="220"/>
    </row>
    <row r="181" spans="2:11" x14ac:dyDescent="0.15">
      <c r="B181" s="220"/>
      <c r="C181" s="220"/>
      <c r="D181" s="220"/>
      <c r="E181" s="220"/>
      <c r="F181" s="220"/>
      <c r="G181" s="220"/>
      <c r="H181" s="220"/>
      <c r="I181" s="220"/>
      <c r="J181" s="220"/>
      <c r="K181" s="220"/>
    </row>
    <row r="182" spans="2:11" x14ac:dyDescent="0.15">
      <c r="B182" s="220"/>
      <c r="C182" s="220"/>
      <c r="D182" s="220"/>
      <c r="E182" s="220"/>
      <c r="F182" s="220"/>
      <c r="G182" s="220"/>
      <c r="H182" s="220"/>
      <c r="I182" s="220"/>
      <c r="J182" s="220"/>
      <c r="K182" s="220"/>
    </row>
    <row r="183" spans="2:11" x14ac:dyDescent="0.15">
      <c r="B183" s="220"/>
      <c r="C183" s="220"/>
      <c r="D183" s="220"/>
      <c r="E183" s="220"/>
      <c r="F183" s="220"/>
      <c r="G183" s="220"/>
      <c r="H183" s="220"/>
      <c r="I183" s="220"/>
      <c r="J183" s="220"/>
      <c r="K183" s="220"/>
    </row>
    <row r="184" spans="2:11" x14ac:dyDescent="0.15">
      <c r="B184" s="220"/>
      <c r="C184" s="220"/>
      <c r="D184" s="220"/>
      <c r="E184" s="220"/>
      <c r="F184" s="220"/>
      <c r="G184" s="220"/>
      <c r="H184" s="220"/>
      <c r="I184" s="220"/>
      <c r="J184" s="220"/>
      <c r="K184" s="220"/>
    </row>
    <row r="185" spans="2:11" x14ac:dyDescent="0.15">
      <c r="B185" s="220"/>
      <c r="C185" s="220"/>
      <c r="D185" s="220"/>
      <c r="E185" s="220"/>
      <c r="F185" s="220"/>
      <c r="G185" s="220"/>
      <c r="H185" s="220"/>
      <c r="I185" s="220"/>
      <c r="J185" s="220"/>
      <c r="K185" s="220"/>
    </row>
    <row r="186" spans="2:11" x14ac:dyDescent="0.15">
      <c r="B186" s="220"/>
      <c r="C186" s="220"/>
      <c r="D186" s="220"/>
      <c r="E186" s="220"/>
      <c r="F186" s="220"/>
      <c r="G186" s="220"/>
      <c r="H186" s="220"/>
      <c r="I186" s="220"/>
      <c r="J186" s="220"/>
      <c r="K186" s="220"/>
    </row>
    <row r="187" spans="2:11" x14ac:dyDescent="0.15">
      <c r="B187" s="220"/>
      <c r="C187" s="220"/>
      <c r="D187" s="220"/>
      <c r="E187" s="220"/>
      <c r="F187" s="220"/>
      <c r="G187" s="220"/>
      <c r="H187" s="220"/>
      <c r="I187" s="220"/>
      <c r="J187" s="220"/>
      <c r="K187" s="220"/>
    </row>
    <row r="188" spans="2:11" x14ac:dyDescent="0.15">
      <c r="B188" s="220"/>
      <c r="C188" s="220"/>
      <c r="D188" s="220"/>
      <c r="E188" s="220"/>
      <c r="F188" s="220"/>
      <c r="G188" s="220"/>
      <c r="H188" s="220"/>
      <c r="I188" s="220"/>
      <c r="J188" s="220"/>
      <c r="K188" s="220"/>
    </row>
    <row r="189" spans="2:11" x14ac:dyDescent="0.15">
      <c r="B189" s="220"/>
      <c r="C189" s="220"/>
      <c r="D189" s="220"/>
      <c r="E189" s="220"/>
      <c r="F189" s="220"/>
      <c r="G189" s="220"/>
      <c r="H189" s="220"/>
      <c r="I189" s="220"/>
      <c r="J189" s="220"/>
      <c r="K189" s="220"/>
    </row>
    <row r="190" spans="2:11" x14ac:dyDescent="0.15">
      <c r="B190" s="220"/>
      <c r="C190" s="220"/>
      <c r="D190" s="220"/>
      <c r="E190" s="220"/>
      <c r="F190" s="220"/>
      <c r="G190" s="220"/>
      <c r="H190" s="220"/>
      <c r="I190" s="220"/>
      <c r="J190" s="220"/>
      <c r="K190" s="220"/>
    </row>
    <row r="191" spans="2:11" x14ac:dyDescent="0.15">
      <c r="B191" s="220"/>
      <c r="C191" s="220"/>
      <c r="D191" s="220"/>
      <c r="E191" s="220"/>
      <c r="F191" s="220"/>
      <c r="G191" s="220"/>
      <c r="H191" s="220"/>
      <c r="I191" s="220"/>
      <c r="J191" s="220"/>
      <c r="K191" s="220"/>
    </row>
    <row r="192" spans="2:11" x14ac:dyDescent="0.15">
      <c r="B192" s="220"/>
      <c r="C192" s="220"/>
      <c r="D192" s="220"/>
      <c r="E192" s="220"/>
      <c r="F192" s="220"/>
      <c r="G192" s="220"/>
      <c r="H192" s="220"/>
      <c r="I192" s="220"/>
      <c r="J192" s="220"/>
      <c r="K192" s="220"/>
    </row>
    <row r="193" spans="2:11" ht="84.95" customHeight="1" x14ac:dyDescent="0.15"/>
    <row r="196" spans="2:11" ht="16.5" x14ac:dyDescent="0.15">
      <c r="B196" s="323" t="s">
        <v>286</v>
      </c>
      <c r="C196" s="324"/>
      <c r="D196" s="324"/>
      <c r="E196" s="324"/>
      <c r="F196" s="324"/>
      <c r="G196" s="324"/>
      <c r="H196" s="324"/>
      <c r="I196" s="324"/>
      <c r="J196" s="324"/>
      <c r="K196" s="325"/>
    </row>
    <row r="197" spans="2:11" ht="45" customHeight="1" x14ac:dyDescent="0.15">
      <c r="B197" s="320" t="s">
        <v>287</v>
      </c>
      <c r="C197" s="321"/>
      <c r="D197" s="321"/>
      <c r="E197" s="321"/>
      <c r="F197" s="321"/>
      <c r="G197" s="321"/>
      <c r="H197" s="321"/>
      <c r="I197" s="321"/>
      <c r="J197" s="321"/>
      <c r="K197" s="322"/>
    </row>
    <row r="199" spans="2:11" x14ac:dyDescent="0.15">
      <c r="B199" s="220"/>
      <c r="D199" s="220"/>
      <c r="E199" s="220"/>
      <c r="F199" s="220"/>
      <c r="G199" s="220"/>
      <c r="H199" s="220"/>
      <c r="I199" s="220"/>
      <c r="J199" s="220"/>
      <c r="K199" s="220"/>
    </row>
    <row r="200" spans="2:11" x14ac:dyDescent="0.15">
      <c r="B200" s="220"/>
      <c r="D200" s="220"/>
      <c r="E200" s="220"/>
      <c r="F200" s="220"/>
      <c r="G200" s="220"/>
      <c r="H200" s="220"/>
      <c r="I200" s="220"/>
      <c r="J200" s="220"/>
      <c r="K200" s="220"/>
    </row>
    <row r="201" spans="2:11" x14ac:dyDescent="0.15">
      <c r="B201" s="220"/>
      <c r="D201" s="220"/>
      <c r="E201" s="220"/>
      <c r="F201" s="220"/>
      <c r="G201" s="220"/>
      <c r="H201" s="220"/>
      <c r="I201" s="220"/>
      <c r="J201" s="220"/>
      <c r="K201" s="220"/>
    </row>
    <row r="202" spans="2:11" x14ac:dyDescent="0.15">
      <c r="B202" s="220"/>
      <c r="D202" s="220"/>
      <c r="E202" s="220"/>
      <c r="F202" s="220"/>
      <c r="G202" s="220"/>
      <c r="H202" s="220"/>
      <c r="I202" s="220"/>
      <c r="J202" s="220"/>
      <c r="K202" s="220"/>
    </row>
    <row r="203" spans="2:11" x14ac:dyDescent="0.15">
      <c r="B203" s="220"/>
      <c r="D203" s="220"/>
      <c r="E203" s="220"/>
      <c r="F203" s="220"/>
      <c r="G203" s="220"/>
      <c r="H203" s="220"/>
      <c r="I203" s="220"/>
      <c r="J203" s="220"/>
      <c r="K203" s="220"/>
    </row>
    <row r="204" spans="2:11" x14ac:dyDescent="0.15">
      <c r="B204" s="220"/>
      <c r="D204" s="220"/>
      <c r="E204" s="220"/>
      <c r="F204" s="220"/>
      <c r="G204" s="220"/>
      <c r="H204" s="220"/>
      <c r="I204" s="220"/>
      <c r="J204" s="220"/>
      <c r="K204" s="220"/>
    </row>
    <row r="205" spans="2:11" x14ac:dyDescent="0.15">
      <c r="B205" s="220"/>
      <c r="D205" s="220"/>
      <c r="E205" s="220"/>
      <c r="F205" s="220"/>
      <c r="G205" s="220"/>
      <c r="H205" s="220"/>
      <c r="I205" s="220"/>
      <c r="J205" s="220"/>
      <c r="K205" s="220"/>
    </row>
    <row r="206" spans="2:11" x14ac:dyDescent="0.15">
      <c r="B206" s="220"/>
      <c r="D206" s="220"/>
      <c r="E206" s="220"/>
      <c r="F206" s="220"/>
      <c r="G206" s="220"/>
      <c r="H206" s="220"/>
      <c r="I206" s="220"/>
      <c r="J206" s="220"/>
      <c r="K206" s="220"/>
    </row>
    <row r="207" spans="2:11" x14ac:dyDescent="0.15">
      <c r="B207" s="220"/>
      <c r="D207" s="220"/>
      <c r="E207" s="220"/>
      <c r="F207" s="220"/>
      <c r="G207" s="220"/>
      <c r="H207" s="220"/>
      <c r="I207" s="220"/>
      <c r="J207" s="220"/>
      <c r="K207" s="220"/>
    </row>
    <row r="208" spans="2:11" x14ac:dyDescent="0.15">
      <c r="B208" s="220"/>
      <c r="D208" s="220"/>
      <c r="E208" s="220"/>
      <c r="F208" s="220"/>
      <c r="G208" s="220"/>
      <c r="H208" s="220"/>
      <c r="I208" s="220"/>
      <c r="J208" s="220"/>
      <c r="K208" s="220"/>
    </row>
    <row r="209" spans="2:11" x14ac:dyDescent="0.15">
      <c r="B209" s="220"/>
      <c r="D209" s="220"/>
      <c r="E209" s="220"/>
      <c r="F209" s="220"/>
      <c r="G209" s="220"/>
      <c r="H209" s="220"/>
      <c r="I209" s="220"/>
      <c r="J209" s="220"/>
      <c r="K209" s="220"/>
    </row>
    <row r="210" spans="2:11" x14ac:dyDescent="0.15">
      <c r="B210" s="220"/>
      <c r="D210" s="220"/>
      <c r="E210" s="220"/>
      <c r="F210" s="220"/>
      <c r="G210" s="220"/>
      <c r="H210" s="220"/>
      <c r="I210" s="220"/>
      <c r="J210" s="220"/>
      <c r="K210" s="220"/>
    </row>
    <row r="211" spans="2:11" x14ac:dyDescent="0.15">
      <c r="B211" s="220"/>
      <c r="D211" s="220"/>
      <c r="E211" s="220"/>
      <c r="F211" s="220"/>
      <c r="G211" s="220"/>
      <c r="H211" s="220"/>
      <c r="I211" s="220"/>
      <c r="J211" s="220"/>
      <c r="K211" s="220"/>
    </row>
    <row r="212" spans="2:11" x14ac:dyDescent="0.15">
      <c r="B212" s="220"/>
      <c r="D212" s="220"/>
      <c r="E212" s="220"/>
      <c r="F212" s="220"/>
      <c r="G212" s="220"/>
      <c r="H212" s="220"/>
      <c r="I212" s="220"/>
      <c r="J212" s="220"/>
      <c r="K212" s="220"/>
    </row>
    <row r="213" spans="2:11" x14ac:dyDescent="0.15">
      <c r="B213" s="220"/>
      <c r="D213" s="220"/>
      <c r="E213" s="220"/>
      <c r="F213" s="220"/>
      <c r="G213" s="220"/>
      <c r="H213" s="220"/>
      <c r="I213" s="220"/>
      <c r="J213" s="220"/>
      <c r="K213" s="220"/>
    </row>
    <row r="214" spans="2:11" x14ac:dyDescent="0.15">
      <c r="B214" s="220"/>
      <c r="D214" s="220"/>
      <c r="E214" s="220"/>
      <c r="F214" s="220"/>
      <c r="G214" s="220"/>
      <c r="H214" s="220"/>
      <c r="I214" s="220"/>
      <c r="J214" s="220"/>
      <c r="K214" s="220"/>
    </row>
    <row r="215" spans="2:11" x14ac:dyDescent="0.15">
      <c r="B215" s="220"/>
      <c r="D215" s="220"/>
      <c r="E215" s="220"/>
      <c r="F215" s="220"/>
      <c r="G215" s="220"/>
      <c r="H215" s="220"/>
      <c r="I215" s="220"/>
      <c r="J215" s="220"/>
      <c r="K215" s="220"/>
    </row>
    <row r="216" spans="2:11" x14ac:dyDescent="0.15">
      <c r="B216" s="220"/>
      <c r="D216" s="220"/>
      <c r="E216" s="220"/>
      <c r="F216" s="220"/>
      <c r="G216" s="220"/>
      <c r="H216" s="220"/>
      <c r="I216" s="220"/>
      <c r="J216" s="220"/>
      <c r="K216" s="220"/>
    </row>
    <row r="217" spans="2:11" x14ac:dyDescent="0.15">
      <c r="B217" s="220"/>
      <c r="D217" s="220"/>
      <c r="E217" s="220"/>
      <c r="F217" s="220"/>
      <c r="G217" s="220"/>
      <c r="H217" s="220"/>
      <c r="I217" s="220"/>
      <c r="J217" s="220"/>
      <c r="K217" s="220"/>
    </row>
    <row r="218" spans="2:11" x14ac:dyDescent="0.15">
      <c r="B218" s="220"/>
      <c r="D218" s="220"/>
      <c r="E218" s="220"/>
      <c r="F218" s="220"/>
      <c r="G218" s="220"/>
      <c r="H218" s="220"/>
      <c r="I218" s="220"/>
      <c r="J218" s="220"/>
      <c r="K218" s="220"/>
    </row>
    <row r="219" spans="2:11" x14ac:dyDescent="0.15">
      <c r="B219" s="220"/>
      <c r="D219" s="220"/>
      <c r="E219" s="220"/>
      <c r="F219" s="220"/>
      <c r="G219" s="220"/>
      <c r="H219" s="220"/>
      <c r="I219" s="220"/>
      <c r="J219" s="220"/>
      <c r="K219" s="220"/>
    </row>
    <row r="220" spans="2:11" x14ac:dyDescent="0.15">
      <c r="B220" s="220"/>
      <c r="D220" s="220"/>
      <c r="E220" s="220"/>
      <c r="F220" s="220"/>
      <c r="G220" s="220"/>
      <c r="H220" s="220"/>
      <c r="I220" s="220"/>
      <c r="J220" s="220"/>
      <c r="K220" s="220"/>
    </row>
    <row r="221" spans="2:11" x14ac:dyDescent="0.15">
      <c r="B221" s="220"/>
      <c r="D221" s="220"/>
      <c r="E221" s="220"/>
      <c r="F221" s="220"/>
      <c r="G221" s="220"/>
      <c r="H221" s="220"/>
      <c r="I221" s="220"/>
      <c r="J221" s="220"/>
      <c r="K221" s="220"/>
    </row>
    <row r="222" spans="2:11" x14ac:dyDescent="0.15">
      <c r="B222" s="220"/>
      <c r="D222" s="220"/>
      <c r="E222" s="220"/>
      <c r="F222" s="220"/>
      <c r="G222" s="220"/>
      <c r="H222" s="220"/>
      <c r="I222" s="220"/>
      <c r="J222" s="220"/>
      <c r="K222" s="220"/>
    </row>
    <row r="223" spans="2:11" x14ac:dyDescent="0.15">
      <c r="B223" s="220"/>
      <c r="D223" s="220"/>
      <c r="E223" s="220"/>
      <c r="F223" s="220"/>
      <c r="G223" s="220"/>
      <c r="H223" s="220"/>
      <c r="I223" s="220"/>
      <c r="J223" s="220"/>
      <c r="K223" s="220"/>
    </row>
    <row r="224" spans="2:11" x14ac:dyDescent="0.15">
      <c r="B224" s="220"/>
      <c r="D224" s="220"/>
      <c r="E224" s="220"/>
      <c r="F224" s="220"/>
      <c r="G224" s="220"/>
      <c r="H224" s="220"/>
      <c r="I224" s="220"/>
      <c r="J224" s="220"/>
      <c r="K224" s="220"/>
    </row>
    <row r="225" spans="2:11" x14ac:dyDescent="0.15">
      <c r="B225" s="220"/>
      <c r="D225" s="220"/>
      <c r="E225" s="220"/>
      <c r="F225" s="220"/>
      <c r="G225" s="220"/>
      <c r="H225" s="220"/>
      <c r="I225" s="220"/>
      <c r="J225" s="220"/>
      <c r="K225" s="220"/>
    </row>
    <row r="226" spans="2:11" x14ac:dyDescent="0.15">
      <c r="B226" s="220"/>
      <c r="D226" s="220"/>
      <c r="E226" s="220"/>
      <c r="F226" s="220"/>
      <c r="G226" s="220"/>
      <c r="H226" s="220"/>
      <c r="I226" s="220"/>
      <c r="J226" s="220"/>
      <c r="K226" s="220"/>
    </row>
    <row r="227" spans="2:11" x14ac:dyDescent="0.15">
      <c r="B227" s="220"/>
      <c r="D227" s="220"/>
      <c r="E227" s="220"/>
      <c r="F227" s="220"/>
      <c r="G227" s="220"/>
      <c r="H227" s="220"/>
      <c r="I227" s="220"/>
      <c r="J227" s="220"/>
      <c r="K227" s="220"/>
    </row>
    <row r="228" spans="2:11" x14ac:dyDescent="0.15">
      <c r="B228" s="220"/>
      <c r="D228" s="220"/>
      <c r="E228" s="220"/>
      <c r="F228" s="220"/>
      <c r="G228" s="220"/>
      <c r="H228" s="220"/>
      <c r="I228" s="220"/>
      <c r="J228" s="220"/>
      <c r="K228" s="220"/>
    </row>
    <row r="229" spans="2:11" x14ac:dyDescent="0.15">
      <c r="B229" s="220"/>
      <c r="D229" s="220"/>
      <c r="E229" s="220"/>
      <c r="F229" s="220"/>
      <c r="G229" s="220"/>
      <c r="H229" s="220"/>
      <c r="I229" s="220"/>
      <c r="J229" s="220"/>
      <c r="K229" s="220"/>
    </row>
    <row r="230" spans="2:11" x14ac:dyDescent="0.15">
      <c r="B230" s="220"/>
      <c r="D230" s="220"/>
      <c r="E230" s="220"/>
      <c r="F230" s="220"/>
      <c r="G230" s="220"/>
      <c r="H230" s="220"/>
      <c r="I230" s="220"/>
      <c r="J230" s="220"/>
      <c r="K230" s="220"/>
    </row>
    <row r="231" spans="2:11" x14ac:dyDescent="0.15">
      <c r="B231" s="220"/>
      <c r="D231" s="220"/>
      <c r="E231" s="220"/>
      <c r="F231" s="220"/>
      <c r="G231" s="220"/>
      <c r="H231" s="220"/>
      <c r="I231" s="220"/>
      <c r="J231" s="220"/>
      <c r="K231" s="220"/>
    </row>
    <row r="232" spans="2:11" x14ac:dyDescent="0.15">
      <c r="B232" s="220"/>
      <c r="D232" s="220"/>
      <c r="E232" s="220"/>
      <c r="F232" s="220"/>
      <c r="G232" s="220"/>
      <c r="H232" s="220"/>
      <c r="I232" s="220"/>
      <c r="J232" s="220"/>
      <c r="K232" s="220"/>
    </row>
    <row r="233" spans="2:11" x14ac:dyDescent="0.15">
      <c r="B233" s="220"/>
      <c r="D233" s="220"/>
      <c r="E233" s="220"/>
      <c r="F233" s="220"/>
      <c r="G233" s="220"/>
      <c r="H233" s="220"/>
      <c r="I233" s="220"/>
      <c r="J233" s="220"/>
      <c r="K233" s="220"/>
    </row>
    <row r="234" spans="2:11" x14ac:dyDescent="0.15">
      <c r="B234" s="220"/>
      <c r="D234" s="220"/>
      <c r="E234" s="220"/>
      <c r="F234" s="220"/>
      <c r="G234" s="220"/>
      <c r="H234" s="220"/>
      <c r="I234" s="220"/>
      <c r="J234" s="220"/>
      <c r="K234" s="220"/>
    </row>
    <row r="235" spans="2:11" x14ac:dyDescent="0.15">
      <c r="B235" s="220"/>
      <c r="D235" s="220"/>
      <c r="E235" s="220"/>
      <c r="F235" s="220"/>
      <c r="G235" s="220"/>
      <c r="H235" s="220"/>
      <c r="I235" s="220"/>
      <c r="J235" s="220"/>
      <c r="K235" s="220"/>
    </row>
    <row r="236" spans="2:11" x14ac:dyDescent="0.15">
      <c r="B236" s="220"/>
      <c r="D236" s="220"/>
      <c r="E236" s="220"/>
      <c r="F236" s="220"/>
      <c r="G236" s="220"/>
      <c r="H236" s="220"/>
      <c r="I236" s="220"/>
      <c r="J236" s="220"/>
      <c r="K236" s="220"/>
    </row>
    <row r="237" spans="2:11" x14ac:dyDescent="0.15">
      <c r="B237" s="220"/>
      <c r="D237" s="220"/>
      <c r="E237" s="220"/>
      <c r="F237" s="220"/>
      <c r="G237" s="220"/>
      <c r="H237" s="220"/>
      <c r="I237" s="220"/>
      <c r="J237" s="220"/>
      <c r="K237" s="220"/>
    </row>
    <row r="238" spans="2:11" x14ac:dyDescent="0.15">
      <c r="B238" s="220"/>
      <c r="D238" s="220"/>
      <c r="E238" s="220"/>
      <c r="F238" s="220"/>
      <c r="G238" s="220"/>
      <c r="H238" s="220"/>
      <c r="I238" s="220"/>
      <c r="J238" s="220"/>
      <c r="K238" s="220"/>
    </row>
    <row r="239" spans="2:11" x14ac:dyDescent="0.15">
      <c r="B239" s="220"/>
      <c r="D239" s="220"/>
      <c r="E239" s="220"/>
      <c r="F239" s="220"/>
      <c r="G239" s="220"/>
      <c r="H239" s="220"/>
      <c r="I239" s="220"/>
      <c r="J239" s="220"/>
      <c r="K239" s="220"/>
    </row>
    <row r="240" spans="2:11" x14ac:dyDescent="0.15">
      <c r="B240" s="220"/>
      <c r="D240" s="220"/>
      <c r="E240" s="220"/>
      <c r="F240" s="220"/>
      <c r="G240" s="220"/>
      <c r="H240" s="220"/>
      <c r="I240" s="220"/>
      <c r="J240" s="220"/>
      <c r="K240" s="220"/>
    </row>
  </sheetData>
  <mergeCells count="17">
    <mergeCell ref="B2:K2"/>
    <mergeCell ref="B4:K4"/>
    <mergeCell ref="C18:K21"/>
    <mergeCell ref="B60:K60"/>
    <mergeCell ref="B196:K196"/>
    <mergeCell ref="B197:K197"/>
    <mergeCell ref="B28:K28"/>
    <mergeCell ref="B29:K29"/>
    <mergeCell ref="B30:K30"/>
    <mergeCell ref="B58:K58"/>
    <mergeCell ref="B59:K59"/>
    <mergeCell ref="B104:K104"/>
    <mergeCell ref="B105:K105"/>
    <mergeCell ref="B106:K106"/>
    <mergeCell ref="B154:K154"/>
    <mergeCell ref="B155:K155"/>
    <mergeCell ref="B156:K156"/>
  </mergeCells>
  <phoneticPr fontId="1"/>
  <pageMargins left="0.70866141732283472" right="0.70866141732283472" top="0.74803149606299213" bottom="0.74803149606299213" header="0.31496062992125984" footer="0.31496062992125984"/>
  <pageSetup paperSize="8" scale="95" fitToHeight="0" orientation="landscape" r:id="rId1"/>
  <headerFooter>
    <oddFooter>&amp;R&amp;P / &amp;N ページ</oddFooter>
  </headerFooter>
  <rowBreaks count="6" manualBreakCount="6">
    <brk id="26" max="13" man="1"/>
    <brk id="57" max="13" man="1"/>
    <brk id="101" max="13" man="1"/>
    <brk id="152" max="13" man="1"/>
    <brk id="194" max="13" man="1"/>
    <brk id="241" max="1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5B6C29-160D-40D5-BB53-0575352FFF9F}">
  <sheetPr>
    <tabColor rgb="FFCCFFFF"/>
    <pageSetUpPr fitToPage="1"/>
  </sheetPr>
  <dimension ref="A1:AG22"/>
  <sheetViews>
    <sheetView showGridLines="0" view="pageBreakPreview" zoomScale="90" zoomScaleNormal="100" zoomScaleSheetLayoutView="90" workbookViewId="0">
      <selection activeCell="D28" sqref="D28"/>
    </sheetView>
  </sheetViews>
  <sheetFormatPr defaultRowHeight="18.75" x14ac:dyDescent="0.4"/>
  <cols>
    <col min="1" max="1" width="10.125" style="171" bestFit="1" customWidth="1"/>
    <col min="2" max="2" width="8.125" customWidth="1"/>
    <col min="3" max="3" width="8.875" customWidth="1"/>
    <col min="4" max="4" width="10.375" customWidth="1"/>
    <col min="5" max="5" width="11.5" customWidth="1"/>
    <col min="6" max="6" width="9" customWidth="1"/>
    <col min="7" max="7" width="10.75" customWidth="1"/>
    <col min="8" max="8" width="11.75" customWidth="1"/>
    <col min="9" max="9" width="7.375" customWidth="1"/>
    <col min="10" max="10" width="8.5" customWidth="1"/>
    <col min="11" max="11" width="11.25" customWidth="1"/>
    <col min="12" max="12" width="11.5" customWidth="1"/>
    <col min="13" max="13" width="7.75" customWidth="1"/>
    <col min="14" max="15" width="7.625" customWidth="1"/>
    <col min="16" max="16" width="9.5" customWidth="1"/>
    <col min="17" max="21" width="7.625" customWidth="1"/>
    <col min="22" max="22" width="7.875" customWidth="1"/>
    <col min="23" max="24" width="7.25" customWidth="1"/>
    <col min="25" max="26" width="6.75" customWidth="1"/>
    <col min="27" max="27" width="6.875" customWidth="1"/>
    <col min="28" max="28" width="6.625" customWidth="1"/>
    <col min="29" max="29" width="6.125" customWidth="1"/>
    <col min="32" max="32" width="6.875" customWidth="1"/>
    <col min="33" max="33" width="9" style="152"/>
  </cols>
  <sheetData>
    <row r="1" spans="1:33" s="231" customFormat="1" ht="30" customHeight="1" x14ac:dyDescent="0.4">
      <c r="A1" s="232">
        <v>1</v>
      </c>
      <c r="B1" s="233">
        <v>2</v>
      </c>
      <c r="C1" s="232">
        <v>3</v>
      </c>
      <c r="D1" s="233">
        <v>4</v>
      </c>
      <c r="E1" s="232">
        <v>5</v>
      </c>
      <c r="F1" s="233">
        <v>6</v>
      </c>
      <c r="G1" s="232">
        <v>7</v>
      </c>
      <c r="H1" s="233">
        <v>8</v>
      </c>
      <c r="I1" s="232">
        <v>9</v>
      </c>
      <c r="J1" s="233">
        <v>10</v>
      </c>
      <c r="K1" s="232">
        <v>11</v>
      </c>
      <c r="L1" s="233">
        <v>12</v>
      </c>
      <c r="M1" s="232">
        <v>13</v>
      </c>
      <c r="N1" s="233">
        <v>14</v>
      </c>
      <c r="O1" s="232">
        <v>15</v>
      </c>
      <c r="P1" s="233">
        <v>16</v>
      </c>
      <c r="Q1" s="232">
        <v>17</v>
      </c>
      <c r="R1" s="233">
        <v>18</v>
      </c>
      <c r="S1" s="232">
        <v>19</v>
      </c>
      <c r="T1" s="233">
        <v>20</v>
      </c>
      <c r="U1" s="232">
        <v>21</v>
      </c>
      <c r="V1" s="233">
        <v>22</v>
      </c>
      <c r="W1" s="232">
        <v>23</v>
      </c>
      <c r="X1" s="233">
        <v>24</v>
      </c>
      <c r="Y1" s="232">
        <v>25</v>
      </c>
      <c r="Z1" s="233">
        <v>26</v>
      </c>
      <c r="AA1" s="232">
        <v>27</v>
      </c>
      <c r="AB1" s="233">
        <v>28</v>
      </c>
      <c r="AC1" s="232">
        <v>29</v>
      </c>
      <c r="AD1" s="233">
        <v>30</v>
      </c>
      <c r="AE1" s="232">
        <v>31</v>
      </c>
      <c r="AF1" s="232">
        <v>32</v>
      </c>
      <c r="AG1" s="396" t="s">
        <v>253</v>
      </c>
    </row>
    <row r="2" spans="1:33" ht="18" customHeight="1" x14ac:dyDescent="0.4">
      <c r="A2" s="341" t="s">
        <v>299</v>
      </c>
      <c r="B2" s="345" t="s">
        <v>289</v>
      </c>
      <c r="C2" s="345" t="s">
        <v>65</v>
      </c>
      <c r="D2" s="342" t="s">
        <v>60</v>
      </c>
      <c r="E2" s="344"/>
      <c r="F2" s="177" t="s">
        <v>291</v>
      </c>
      <c r="G2" s="342" t="s">
        <v>61</v>
      </c>
      <c r="H2" s="344"/>
      <c r="I2" s="348" t="s">
        <v>22</v>
      </c>
      <c r="J2" s="346" t="s">
        <v>59</v>
      </c>
      <c r="K2" s="342" t="s">
        <v>141</v>
      </c>
      <c r="L2" s="344"/>
      <c r="M2" s="342" t="s">
        <v>139</v>
      </c>
      <c r="N2" s="343"/>
      <c r="O2" s="343"/>
      <c r="P2" s="344"/>
      <c r="Q2" s="342" t="s">
        <v>231</v>
      </c>
      <c r="R2" s="343"/>
      <c r="S2" s="343"/>
      <c r="T2" s="343"/>
      <c r="U2" s="344"/>
      <c r="V2" s="342" t="s">
        <v>140</v>
      </c>
      <c r="W2" s="344"/>
      <c r="X2" s="350" t="s">
        <v>176</v>
      </c>
      <c r="Y2" s="342" t="s">
        <v>49</v>
      </c>
      <c r="Z2" s="343"/>
      <c r="AA2" s="343"/>
      <c r="AB2" s="343"/>
      <c r="AC2" s="343"/>
      <c r="AD2" s="343"/>
      <c r="AE2" s="344"/>
      <c r="AF2" s="348" t="s">
        <v>165</v>
      </c>
      <c r="AG2" s="341" t="s">
        <v>299</v>
      </c>
    </row>
    <row r="3" spans="1:33" ht="27" customHeight="1" x14ac:dyDescent="0.4">
      <c r="A3" s="341"/>
      <c r="B3" s="345"/>
      <c r="C3" s="345"/>
      <c r="D3" s="180" t="s">
        <v>29</v>
      </c>
      <c r="E3" s="180" t="s">
        <v>30</v>
      </c>
      <c r="F3" s="180" t="s">
        <v>292</v>
      </c>
      <c r="G3" s="179" t="s">
        <v>8</v>
      </c>
      <c r="H3" s="179" t="s">
        <v>167</v>
      </c>
      <c r="I3" s="349"/>
      <c r="J3" s="347"/>
      <c r="K3" s="180" t="s">
        <v>29</v>
      </c>
      <c r="L3" s="180" t="s">
        <v>30</v>
      </c>
      <c r="M3" s="177" t="s">
        <v>15</v>
      </c>
      <c r="N3" s="177" t="s">
        <v>16</v>
      </c>
      <c r="O3" s="177" t="s">
        <v>17</v>
      </c>
      <c r="P3" s="181" t="s">
        <v>109</v>
      </c>
      <c r="Q3" s="182" t="s">
        <v>300</v>
      </c>
      <c r="R3" s="178" t="s">
        <v>15</v>
      </c>
      <c r="S3" s="177" t="s">
        <v>16</v>
      </c>
      <c r="T3" s="177" t="s">
        <v>17</v>
      </c>
      <c r="U3" s="183" t="s">
        <v>7</v>
      </c>
      <c r="V3" s="184" t="s">
        <v>52</v>
      </c>
      <c r="W3" s="177" t="s">
        <v>16</v>
      </c>
      <c r="X3" s="351"/>
      <c r="Y3" s="177" t="s">
        <v>26</v>
      </c>
      <c r="Z3" s="177" t="s">
        <v>27</v>
      </c>
      <c r="AA3" s="177" t="s">
        <v>10</v>
      </c>
      <c r="AB3" s="177" t="s">
        <v>11</v>
      </c>
      <c r="AC3" s="177" t="s">
        <v>3</v>
      </c>
      <c r="AD3" s="182" t="s">
        <v>33</v>
      </c>
      <c r="AE3" s="178" t="s">
        <v>34</v>
      </c>
      <c r="AF3" s="349"/>
      <c r="AG3" s="341"/>
    </row>
    <row r="4" spans="1:33" ht="12.75" customHeight="1" x14ac:dyDescent="0.4">
      <c r="A4" s="230" t="s">
        <v>298</v>
      </c>
      <c r="B4" s="3"/>
      <c r="C4" s="3"/>
      <c r="D4" s="6"/>
      <c r="E4" s="6"/>
      <c r="F4" s="6"/>
      <c r="G4" s="34"/>
      <c r="H4" s="34"/>
      <c r="I4" s="6"/>
      <c r="J4" s="185"/>
      <c r="K4" s="6"/>
      <c r="L4" s="6"/>
      <c r="M4" s="3"/>
      <c r="N4" s="3"/>
      <c r="O4" s="3"/>
      <c r="P4" s="119"/>
      <c r="Q4" s="234" t="s">
        <v>301</v>
      </c>
      <c r="R4" s="120"/>
      <c r="S4" s="121"/>
      <c r="T4" s="121"/>
      <c r="U4" s="122"/>
      <c r="V4" s="110"/>
      <c r="W4" s="3"/>
      <c r="X4" s="6"/>
      <c r="Y4" s="3"/>
      <c r="Z4" s="3"/>
      <c r="AA4" s="3"/>
      <c r="AB4" s="3"/>
      <c r="AC4" s="3"/>
      <c r="AD4" s="23"/>
      <c r="AE4" s="8"/>
      <c r="AF4" s="8"/>
    </row>
    <row r="5" spans="1:33" x14ac:dyDescent="0.4">
      <c r="A5" s="231" t="str">
        <f>B5&amp;F5</f>
        <v>101○○</v>
      </c>
      <c r="B5" s="35">
        <v>101</v>
      </c>
      <c r="C5" s="35" t="s">
        <v>5</v>
      </c>
      <c r="D5" s="83">
        <v>45931</v>
      </c>
      <c r="E5" s="83">
        <v>46053</v>
      </c>
      <c r="F5" s="35" t="s">
        <v>96</v>
      </c>
      <c r="G5" s="83">
        <v>45931</v>
      </c>
      <c r="H5" s="83">
        <v>46053</v>
      </c>
      <c r="I5" s="209" t="str">
        <f>IF($C5="","",IF(AND($M5="○",$N5="○",$O5="○",$AF5="○"),"○","-"))</f>
        <v>○</v>
      </c>
      <c r="J5" s="209" t="str">
        <f>IF(AND($C5="専用",$I5&lt;&gt;"○",$F5&lt;&gt;"空き"),"NG","OK")</f>
        <v>OK</v>
      </c>
      <c r="K5" s="83">
        <v>45931</v>
      </c>
      <c r="L5" s="83">
        <v>46053</v>
      </c>
      <c r="M5" s="37" t="s">
        <v>12</v>
      </c>
      <c r="N5" s="37" t="s">
        <v>12</v>
      </c>
      <c r="O5" s="37" t="s">
        <v>12</v>
      </c>
      <c r="P5" s="94" t="s">
        <v>135</v>
      </c>
      <c r="Q5" s="86">
        <v>5000</v>
      </c>
      <c r="R5" s="87"/>
      <c r="S5" s="88"/>
      <c r="T5" s="88"/>
      <c r="U5" s="88">
        <v>1000</v>
      </c>
      <c r="V5" s="38" t="s">
        <v>42</v>
      </c>
      <c r="W5" s="38" t="s">
        <v>46</v>
      </c>
      <c r="X5" s="38"/>
      <c r="Y5" s="38"/>
      <c r="Z5" s="38"/>
      <c r="AA5" s="38" t="s">
        <v>12</v>
      </c>
      <c r="AB5" s="38"/>
      <c r="AC5" s="38"/>
      <c r="AD5" s="39"/>
      <c r="AE5" s="49"/>
      <c r="AF5" s="200" t="str">
        <f>IF(B5="","",IF(COUNTIF(Y5:AD5, "○") &gt; 0, "○","-"))</f>
        <v>○</v>
      </c>
      <c r="AG5" s="152" t="str">
        <f>A5</f>
        <v>101○○</v>
      </c>
    </row>
    <row r="6" spans="1:33" x14ac:dyDescent="0.4">
      <c r="A6" s="231" t="str">
        <f t="shared" ref="A6:A14" si="0">B6&amp;F6</f>
        <v>101□□</v>
      </c>
      <c r="B6" s="35">
        <v>101</v>
      </c>
      <c r="C6" s="35" t="s">
        <v>290</v>
      </c>
      <c r="D6" s="83">
        <v>46054</v>
      </c>
      <c r="E6" s="83"/>
      <c r="F6" s="35" t="s">
        <v>43</v>
      </c>
      <c r="G6" s="83">
        <v>46054</v>
      </c>
      <c r="H6" s="83"/>
      <c r="I6" s="209" t="str">
        <f t="shared" ref="I6:I20" si="1">IF($C6="","",IF(AND($M6="○",$N6="○",$O6="○",$AF6="○"),"○","-"))</f>
        <v>-</v>
      </c>
      <c r="J6" s="209" t="str">
        <f t="shared" ref="J6:J14" si="2">IF(AND($C6="専用",$I6&lt;&gt;"○",$F6&lt;&gt;"空き"),"NG","OK")</f>
        <v>OK</v>
      </c>
      <c r="K6" s="83">
        <v>46054</v>
      </c>
      <c r="L6" s="83"/>
      <c r="M6" s="37" t="s">
        <v>12</v>
      </c>
      <c r="N6" s="37" t="s">
        <v>12</v>
      </c>
      <c r="O6" s="37" t="s">
        <v>64</v>
      </c>
      <c r="P6" s="94" t="s">
        <v>112</v>
      </c>
      <c r="Q6" s="86"/>
      <c r="R6" s="87">
        <v>2000</v>
      </c>
      <c r="S6" s="88">
        <v>2000</v>
      </c>
      <c r="T6" s="88"/>
      <c r="U6" s="88"/>
      <c r="V6" s="38" t="s">
        <v>42</v>
      </c>
      <c r="W6" s="38" t="s">
        <v>46</v>
      </c>
      <c r="X6" s="38"/>
      <c r="Y6" s="38"/>
      <c r="Z6" s="38"/>
      <c r="AA6" s="38" t="s">
        <v>12</v>
      </c>
      <c r="AB6" s="38"/>
      <c r="AC6" s="38"/>
      <c r="AD6" s="39"/>
      <c r="AE6" s="49"/>
      <c r="AF6" s="200" t="str">
        <f t="shared" ref="AF6:AF20" si="3">IF(B6="","",IF(COUNTIF(Y6:AD6, "○") &gt; 0, "○","-"))</f>
        <v>○</v>
      </c>
      <c r="AG6" s="152" t="str">
        <f t="shared" ref="AG6:AG14" si="4">A6</f>
        <v>101□□</v>
      </c>
    </row>
    <row r="7" spans="1:33" x14ac:dyDescent="0.4">
      <c r="A7" s="231" t="str">
        <f t="shared" si="0"/>
        <v>103△□○</v>
      </c>
      <c r="B7" s="35">
        <v>103</v>
      </c>
      <c r="C7" s="35" t="s">
        <v>5</v>
      </c>
      <c r="D7" s="83">
        <v>45931</v>
      </c>
      <c r="E7" s="83"/>
      <c r="F7" s="35" t="s">
        <v>97</v>
      </c>
      <c r="G7" s="83">
        <v>45931</v>
      </c>
      <c r="H7" s="83"/>
      <c r="I7" s="209" t="str">
        <f t="shared" si="1"/>
        <v>○</v>
      </c>
      <c r="J7" s="209" t="str">
        <f t="shared" si="2"/>
        <v>OK</v>
      </c>
      <c r="K7" s="83">
        <v>45931</v>
      </c>
      <c r="L7" s="85"/>
      <c r="M7" s="37" t="s">
        <v>12</v>
      </c>
      <c r="N7" s="37" t="s">
        <v>12</v>
      </c>
      <c r="O7" s="37" t="s">
        <v>12</v>
      </c>
      <c r="P7" s="94" t="s">
        <v>135</v>
      </c>
      <c r="Q7" s="86">
        <v>5000</v>
      </c>
      <c r="R7" s="87"/>
      <c r="S7" s="88"/>
      <c r="T7" s="88"/>
      <c r="U7" s="88">
        <v>1000</v>
      </c>
      <c r="V7" s="38" t="s">
        <v>42</v>
      </c>
      <c r="W7" s="38" t="s">
        <v>46</v>
      </c>
      <c r="X7" s="38"/>
      <c r="Y7" s="38"/>
      <c r="Z7" s="38"/>
      <c r="AA7" s="38" t="s">
        <v>12</v>
      </c>
      <c r="AB7" s="38"/>
      <c r="AC7" s="38"/>
      <c r="AD7" s="39"/>
      <c r="AE7" s="49"/>
      <c r="AF7" s="200" t="str">
        <f t="shared" si="3"/>
        <v>○</v>
      </c>
      <c r="AG7" s="152" t="str">
        <f t="shared" si="4"/>
        <v>103△□○</v>
      </c>
    </row>
    <row r="8" spans="1:33" x14ac:dyDescent="0.4">
      <c r="A8" s="231" t="str">
        <f t="shared" si="0"/>
        <v>104●◇</v>
      </c>
      <c r="B8" s="35">
        <v>104</v>
      </c>
      <c r="C8" s="35" t="s">
        <v>290</v>
      </c>
      <c r="D8" s="83">
        <v>45931</v>
      </c>
      <c r="E8" s="83">
        <v>46053</v>
      </c>
      <c r="F8" s="35" t="s">
        <v>98</v>
      </c>
      <c r="G8" s="83">
        <v>45931</v>
      </c>
      <c r="H8" s="83">
        <v>46053</v>
      </c>
      <c r="I8" s="209" t="str">
        <f t="shared" si="1"/>
        <v>○</v>
      </c>
      <c r="J8" s="209" t="str">
        <f t="shared" si="2"/>
        <v>OK</v>
      </c>
      <c r="K8" s="83">
        <v>45931</v>
      </c>
      <c r="L8" s="83">
        <v>46053</v>
      </c>
      <c r="M8" s="37" t="s">
        <v>12</v>
      </c>
      <c r="N8" s="37" t="s">
        <v>12</v>
      </c>
      <c r="O8" s="37" t="s">
        <v>12</v>
      </c>
      <c r="P8" s="94" t="s">
        <v>112</v>
      </c>
      <c r="Q8" s="86">
        <v>4000</v>
      </c>
      <c r="R8" s="87"/>
      <c r="S8" s="88"/>
      <c r="T8" s="88"/>
      <c r="U8" s="88"/>
      <c r="V8" s="38" t="s">
        <v>14</v>
      </c>
      <c r="W8" s="38" t="s">
        <v>46</v>
      </c>
      <c r="X8" s="38"/>
      <c r="Y8" s="38"/>
      <c r="Z8" s="38"/>
      <c r="AA8" s="38" t="s">
        <v>12</v>
      </c>
      <c r="AB8" s="38"/>
      <c r="AC8" s="38"/>
      <c r="AD8" s="39"/>
      <c r="AE8" s="49"/>
      <c r="AF8" s="200" t="str">
        <f t="shared" si="3"/>
        <v>○</v>
      </c>
      <c r="AG8" s="152" t="str">
        <f t="shared" si="4"/>
        <v>104●◇</v>
      </c>
    </row>
    <row r="9" spans="1:33" x14ac:dyDescent="0.4">
      <c r="A9" s="231" t="str">
        <f t="shared" si="0"/>
        <v>104空き</v>
      </c>
      <c r="B9" s="35">
        <v>104</v>
      </c>
      <c r="C9" s="35" t="s">
        <v>137</v>
      </c>
      <c r="D9" s="83">
        <v>46054</v>
      </c>
      <c r="E9" s="83"/>
      <c r="F9" s="35" t="s">
        <v>45</v>
      </c>
      <c r="G9" s="83"/>
      <c r="H9" s="83"/>
      <c r="I9" s="209" t="str">
        <f t="shared" si="1"/>
        <v>-</v>
      </c>
      <c r="J9" s="209" t="str">
        <f t="shared" si="2"/>
        <v>OK</v>
      </c>
      <c r="K9" s="83"/>
      <c r="L9" s="83"/>
      <c r="M9" s="37"/>
      <c r="N9" s="37"/>
      <c r="O9" s="37"/>
      <c r="P9" s="94" t="s">
        <v>112</v>
      </c>
      <c r="Q9" s="86"/>
      <c r="R9" s="87"/>
      <c r="S9" s="88"/>
      <c r="T9" s="88"/>
      <c r="U9" s="88"/>
      <c r="V9" s="38"/>
      <c r="W9" s="38"/>
      <c r="X9" s="38"/>
      <c r="Y9" s="38"/>
      <c r="Z9" s="38"/>
      <c r="AA9" s="38"/>
      <c r="AB9" s="38"/>
      <c r="AC9" s="38"/>
      <c r="AD9" s="39"/>
      <c r="AE9" s="49"/>
      <c r="AF9" s="200" t="str">
        <f t="shared" si="3"/>
        <v>-</v>
      </c>
      <c r="AG9" s="152" t="str">
        <f t="shared" si="4"/>
        <v>104空き</v>
      </c>
    </row>
    <row r="10" spans="1:33" x14ac:dyDescent="0.4">
      <c r="A10" s="231" t="str">
        <f t="shared" si="0"/>
        <v>201◇○</v>
      </c>
      <c r="B10" s="35">
        <v>201</v>
      </c>
      <c r="C10" s="35" t="s">
        <v>290</v>
      </c>
      <c r="D10" s="83">
        <v>45931</v>
      </c>
      <c r="E10" s="83"/>
      <c r="F10" s="35" t="s">
        <v>100</v>
      </c>
      <c r="G10" s="83">
        <v>46054</v>
      </c>
      <c r="H10" s="83"/>
      <c r="I10" s="209" t="str">
        <f t="shared" si="1"/>
        <v>-</v>
      </c>
      <c r="J10" s="209" t="str">
        <f t="shared" si="2"/>
        <v>OK</v>
      </c>
      <c r="K10" s="224">
        <v>46054</v>
      </c>
      <c r="L10" s="85"/>
      <c r="M10" s="37" t="s">
        <v>64</v>
      </c>
      <c r="N10" s="37" t="s">
        <v>12</v>
      </c>
      <c r="O10" s="37" t="s">
        <v>64</v>
      </c>
      <c r="P10" s="94" t="s">
        <v>138</v>
      </c>
      <c r="Q10" s="86"/>
      <c r="R10" s="87"/>
      <c r="S10" s="88">
        <v>2000</v>
      </c>
      <c r="T10" s="88"/>
      <c r="U10" s="88">
        <v>500</v>
      </c>
      <c r="V10" s="38" t="s">
        <v>64</v>
      </c>
      <c r="W10" s="38" t="s">
        <v>70</v>
      </c>
      <c r="X10" s="38"/>
      <c r="Y10" s="38"/>
      <c r="Z10" s="38"/>
      <c r="AA10" s="38"/>
      <c r="AB10" s="38" t="s">
        <v>12</v>
      </c>
      <c r="AC10" s="38"/>
      <c r="AD10" s="39"/>
      <c r="AE10" s="49"/>
      <c r="AF10" s="200" t="str">
        <f t="shared" si="3"/>
        <v>○</v>
      </c>
      <c r="AG10" s="152" t="str">
        <f t="shared" si="4"/>
        <v>201◇○</v>
      </c>
    </row>
    <row r="11" spans="1:33" x14ac:dyDescent="0.4">
      <c r="A11" s="231" t="str">
        <f t="shared" si="0"/>
        <v>202□◇</v>
      </c>
      <c r="B11" s="35">
        <v>202</v>
      </c>
      <c r="C11" s="35" t="s">
        <v>290</v>
      </c>
      <c r="D11" s="83">
        <v>45931</v>
      </c>
      <c r="E11" s="83"/>
      <c r="F11" s="35" t="s">
        <v>101</v>
      </c>
      <c r="G11" s="83">
        <v>45931</v>
      </c>
      <c r="H11" s="83"/>
      <c r="I11" s="209" t="str">
        <f t="shared" si="1"/>
        <v>-</v>
      </c>
      <c r="J11" s="209" t="str">
        <f t="shared" si="2"/>
        <v>OK</v>
      </c>
      <c r="K11" s="85"/>
      <c r="L11" s="85"/>
      <c r="M11" s="38" t="s">
        <v>64</v>
      </c>
      <c r="N11" s="38" t="s">
        <v>64</v>
      </c>
      <c r="O11" s="38" t="s">
        <v>64</v>
      </c>
      <c r="P11" s="93" t="s">
        <v>112</v>
      </c>
      <c r="Q11" s="86"/>
      <c r="R11" s="87"/>
      <c r="S11" s="88"/>
      <c r="T11" s="88"/>
      <c r="U11" s="88"/>
      <c r="V11" s="38" t="s">
        <v>64</v>
      </c>
      <c r="W11" s="38" t="s">
        <v>64</v>
      </c>
      <c r="X11" s="38"/>
      <c r="Y11" s="38"/>
      <c r="Z11" s="38"/>
      <c r="AA11" s="38"/>
      <c r="AB11" s="38"/>
      <c r="AC11" s="38"/>
      <c r="AD11" s="39"/>
      <c r="AE11" s="49" t="s">
        <v>12</v>
      </c>
      <c r="AF11" s="200" t="str">
        <f t="shared" si="3"/>
        <v>-</v>
      </c>
      <c r="AG11" s="152" t="str">
        <f t="shared" si="4"/>
        <v>202□◇</v>
      </c>
    </row>
    <row r="12" spans="1:33" x14ac:dyDescent="0.4">
      <c r="A12" s="231" t="str">
        <f t="shared" si="0"/>
        <v>203○△</v>
      </c>
      <c r="B12" s="35">
        <v>203</v>
      </c>
      <c r="C12" s="35" t="s">
        <v>290</v>
      </c>
      <c r="D12" s="83">
        <v>45931</v>
      </c>
      <c r="E12" s="83"/>
      <c r="F12" s="35" t="s">
        <v>102</v>
      </c>
      <c r="G12" s="83">
        <v>45992</v>
      </c>
      <c r="H12" s="83"/>
      <c r="I12" s="209" t="str">
        <f t="shared" si="1"/>
        <v>○</v>
      </c>
      <c r="J12" s="209" t="str">
        <f t="shared" si="2"/>
        <v>OK</v>
      </c>
      <c r="K12" s="83">
        <v>46023</v>
      </c>
      <c r="L12" s="85"/>
      <c r="M12" s="37" t="s">
        <v>12</v>
      </c>
      <c r="N12" s="37" t="s">
        <v>12</v>
      </c>
      <c r="O12" s="37" t="s">
        <v>12</v>
      </c>
      <c r="P12" s="94" t="s">
        <v>112</v>
      </c>
      <c r="Q12" s="86">
        <v>5000</v>
      </c>
      <c r="R12" s="87"/>
      <c r="S12" s="88"/>
      <c r="T12" s="88"/>
      <c r="U12" s="88"/>
      <c r="V12" s="38" t="s">
        <v>42</v>
      </c>
      <c r="W12" s="38" t="s">
        <v>46</v>
      </c>
      <c r="X12" s="38"/>
      <c r="Y12" s="38"/>
      <c r="Z12" s="38"/>
      <c r="AA12" s="38" t="s">
        <v>12</v>
      </c>
      <c r="AB12" s="38"/>
      <c r="AC12" s="38"/>
      <c r="AD12" s="39"/>
      <c r="AE12" s="49"/>
      <c r="AF12" s="200" t="str">
        <f t="shared" si="3"/>
        <v>○</v>
      </c>
      <c r="AG12" s="152" t="str">
        <f t="shared" si="4"/>
        <v>203○△</v>
      </c>
    </row>
    <row r="13" spans="1:33" x14ac:dyDescent="0.4">
      <c r="A13" s="231" t="str">
        <f t="shared" si="0"/>
        <v>204空き</v>
      </c>
      <c r="B13" s="35">
        <v>204</v>
      </c>
      <c r="C13" s="35" t="s">
        <v>290</v>
      </c>
      <c r="D13" s="83">
        <v>45931</v>
      </c>
      <c r="E13" s="83">
        <v>45991</v>
      </c>
      <c r="F13" s="35" t="s">
        <v>45</v>
      </c>
      <c r="G13" s="83"/>
      <c r="H13" s="83"/>
      <c r="I13" s="209" t="str">
        <f t="shared" si="1"/>
        <v>-</v>
      </c>
      <c r="J13" s="209" t="str">
        <f t="shared" si="2"/>
        <v>OK</v>
      </c>
      <c r="K13" s="85"/>
      <c r="L13" s="85"/>
      <c r="M13" s="38"/>
      <c r="N13" s="38"/>
      <c r="O13" s="38"/>
      <c r="P13" s="93" t="s">
        <v>112</v>
      </c>
      <c r="Q13" s="86"/>
      <c r="R13" s="87"/>
      <c r="S13" s="88"/>
      <c r="T13" s="88"/>
      <c r="U13" s="88"/>
      <c r="V13" s="38"/>
      <c r="W13" s="38"/>
      <c r="X13" s="38"/>
      <c r="Y13" s="38"/>
      <c r="Z13" s="38"/>
      <c r="AA13" s="38"/>
      <c r="AB13" s="38"/>
      <c r="AC13" s="38"/>
      <c r="AD13" s="39"/>
      <c r="AE13" s="49"/>
      <c r="AF13" s="200" t="str">
        <f t="shared" si="3"/>
        <v>-</v>
      </c>
      <c r="AG13" s="152" t="str">
        <f t="shared" si="4"/>
        <v>204空き</v>
      </c>
    </row>
    <row r="14" spans="1:33" x14ac:dyDescent="0.4">
      <c r="A14" s="231" t="str">
        <f t="shared" si="0"/>
        <v>204□○</v>
      </c>
      <c r="B14" s="35">
        <v>204</v>
      </c>
      <c r="C14" s="35" t="s">
        <v>290</v>
      </c>
      <c r="D14" s="83">
        <v>45992</v>
      </c>
      <c r="E14" s="83"/>
      <c r="F14" s="35" t="s">
        <v>99</v>
      </c>
      <c r="G14" s="83">
        <v>45992</v>
      </c>
      <c r="H14" s="83"/>
      <c r="I14" s="209" t="str">
        <f t="shared" si="1"/>
        <v>○</v>
      </c>
      <c r="J14" s="209" t="str">
        <f t="shared" si="2"/>
        <v>OK</v>
      </c>
      <c r="K14" s="83">
        <v>46023</v>
      </c>
      <c r="L14" s="85"/>
      <c r="M14" s="37" t="s">
        <v>12</v>
      </c>
      <c r="N14" s="37" t="s">
        <v>12</v>
      </c>
      <c r="O14" s="37" t="s">
        <v>12</v>
      </c>
      <c r="P14" s="94" t="s">
        <v>112</v>
      </c>
      <c r="Q14" s="86">
        <v>4000</v>
      </c>
      <c r="R14" s="87"/>
      <c r="S14" s="88"/>
      <c r="T14" s="88"/>
      <c r="U14" s="88"/>
      <c r="V14" s="38" t="s">
        <v>14</v>
      </c>
      <c r="W14" s="38" t="s">
        <v>46</v>
      </c>
      <c r="X14" s="38"/>
      <c r="Y14" s="37" t="s">
        <v>12</v>
      </c>
      <c r="Z14" s="37"/>
      <c r="AA14" s="37"/>
      <c r="AB14" s="37" t="s">
        <v>12</v>
      </c>
      <c r="AC14" s="38"/>
      <c r="AD14" s="39"/>
      <c r="AE14" s="49"/>
      <c r="AF14" s="200" t="str">
        <f t="shared" si="3"/>
        <v>○</v>
      </c>
      <c r="AG14" s="152" t="str">
        <f t="shared" si="4"/>
        <v>204□○</v>
      </c>
    </row>
    <row r="15" spans="1:33" x14ac:dyDescent="0.4">
      <c r="B15" s="35"/>
      <c r="C15" s="35"/>
      <c r="D15" s="83"/>
      <c r="E15" s="83"/>
      <c r="F15" s="35"/>
      <c r="G15" s="83"/>
      <c r="H15" s="83"/>
      <c r="I15" s="175" t="str">
        <f t="shared" si="1"/>
        <v/>
      </c>
      <c r="J15" s="175"/>
      <c r="K15" s="38"/>
      <c r="L15" s="38"/>
      <c r="M15" s="38"/>
      <c r="N15" s="38"/>
      <c r="O15" s="38"/>
      <c r="P15" s="93"/>
      <c r="Q15" s="86"/>
      <c r="R15" s="87"/>
      <c r="S15" s="88"/>
      <c r="T15" s="88"/>
      <c r="U15" s="88"/>
      <c r="V15" s="35"/>
      <c r="W15" s="35"/>
      <c r="X15" s="35"/>
      <c r="Y15" s="38"/>
      <c r="Z15" s="38"/>
      <c r="AA15" s="38"/>
      <c r="AB15" s="38"/>
      <c r="AC15" s="38"/>
      <c r="AD15" s="39"/>
      <c r="AE15" s="49"/>
      <c r="AF15" s="200" t="str">
        <f t="shared" si="3"/>
        <v/>
      </c>
    </row>
    <row r="16" spans="1:33" x14ac:dyDescent="0.4">
      <c r="B16" s="35"/>
      <c r="C16" s="35"/>
      <c r="D16" s="83"/>
      <c r="E16" s="83"/>
      <c r="F16" s="35"/>
      <c r="G16" s="83"/>
      <c r="H16" s="83"/>
      <c r="I16" s="175" t="str">
        <f t="shared" si="1"/>
        <v/>
      </c>
      <c r="J16" s="175"/>
      <c r="K16" s="38"/>
      <c r="L16" s="38"/>
      <c r="M16" s="38"/>
      <c r="N16" s="38"/>
      <c r="O16" s="38"/>
      <c r="P16" s="93"/>
      <c r="Q16" s="86"/>
      <c r="R16" s="87"/>
      <c r="S16" s="88"/>
      <c r="T16" s="88"/>
      <c r="U16" s="88"/>
      <c r="V16" s="35"/>
      <c r="W16" s="35"/>
      <c r="X16" s="35"/>
      <c r="Y16" s="38"/>
      <c r="Z16" s="38"/>
      <c r="AA16" s="38"/>
      <c r="AB16" s="38"/>
      <c r="AC16" s="38"/>
      <c r="AD16" s="39"/>
      <c r="AE16" s="49"/>
      <c r="AF16" s="200" t="str">
        <f t="shared" si="3"/>
        <v/>
      </c>
    </row>
    <row r="17" spans="2:32" x14ac:dyDescent="0.4">
      <c r="B17" s="35"/>
      <c r="C17" s="35"/>
      <c r="D17" s="83"/>
      <c r="E17" s="83"/>
      <c r="F17" s="35"/>
      <c r="G17" s="83"/>
      <c r="H17" s="83"/>
      <c r="I17" s="175" t="str">
        <f t="shared" si="1"/>
        <v/>
      </c>
      <c r="J17" s="175"/>
      <c r="K17" s="38"/>
      <c r="L17" s="38"/>
      <c r="M17" s="38"/>
      <c r="N17" s="38"/>
      <c r="O17" s="38"/>
      <c r="P17" s="93"/>
      <c r="Q17" s="86"/>
      <c r="R17" s="87"/>
      <c r="S17" s="88"/>
      <c r="T17" s="88"/>
      <c r="U17" s="88"/>
      <c r="V17" s="35"/>
      <c r="W17" s="35"/>
      <c r="X17" s="35"/>
      <c r="Y17" s="38"/>
      <c r="Z17" s="38"/>
      <c r="AA17" s="38"/>
      <c r="AB17" s="38"/>
      <c r="AC17" s="38"/>
      <c r="AD17" s="39"/>
      <c r="AE17" s="49"/>
      <c r="AF17" s="200" t="str">
        <f t="shared" si="3"/>
        <v/>
      </c>
    </row>
    <row r="18" spans="2:32" x14ac:dyDescent="0.4">
      <c r="B18" s="35"/>
      <c r="C18" s="35"/>
      <c r="D18" s="83"/>
      <c r="E18" s="83"/>
      <c r="F18" s="35"/>
      <c r="G18" s="83"/>
      <c r="H18" s="83"/>
      <c r="I18" s="175" t="str">
        <f t="shared" si="1"/>
        <v/>
      </c>
      <c r="J18" s="175"/>
      <c r="K18" s="38"/>
      <c r="L18" s="38"/>
      <c r="M18" s="38"/>
      <c r="N18" s="38"/>
      <c r="O18" s="38"/>
      <c r="P18" s="93"/>
      <c r="Q18" s="86"/>
      <c r="R18" s="87"/>
      <c r="S18" s="88"/>
      <c r="T18" s="88"/>
      <c r="U18" s="88"/>
      <c r="V18" s="35"/>
      <c r="W18" s="35"/>
      <c r="X18" s="35"/>
      <c r="Y18" s="38"/>
      <c r="Z18" s="38"/>
      <c r="AA18" s="38"/>
      <c r="AB18" s="38"/>
      <c r="AC18" s="38"/>
      <c r="AD18" s="39"/>
      <c r="AE18" s="49"/>
      <c r="AF18" s="200" t="str">
        <f t="shared" si="3"/>
        <v/>
      </c>
    </row>
    <row r="19" spans="2:32" x14ac:dyDescent="0.4">
      <c r="B19" s="35"/>
      <c r="C19" s="35"/>
      <c r="D19" s="83"/>
      <c r="E19" s="83"/>
      <c r="F19" s="35"/>
      <c r="G19" s="83"/>
      <c r="H19" s="83"/>
      <c r="I19" s="175" t="str">
        <f t="shared" si="1"/>
        <v/>
      </c>
      <c r="J19" s="175"/>
      <c r="K19" s="38"/>
      <c r="L19" s="38"/>
      <c r="M19" s="38"/>
      <c r="N19" s="38"/>
      <c r="O19" s="38"/>
      <c r="P19" s="93"/>
      <c r="Q19" s="86"/>
      <c r="R19" s="87"/>
      <c r="S19" s="88"/>
      <c r="T19" s="88"/>
      <c r="U19" s="88"/>
      <c r="V19" s="35"/>
      <c r="W19" s="35"/>
      <c r="X19" s="35"/>
      <c r="Y19" s="38"/>
      <c r="Z19" s="38"/>
      <c r="AA19" s="38"/>
      <c r="AB19" s="38"/>
      <c r="AC19" s="38"/>
      <c r="AD19" s="39"/>
      <c r="AE19" s="49"/>
      <c r="AF19" s="200" t="str">
        <f t="shared" si="3"/>
        <v/>
      </c>
    </row>
    <row r="20" spans="2:32" x14ac:dyDescent="0.4">
      <c r="B20" s="35"/>
      <c r="C20" s="35"/>
      <c r="D20" s="83"/>
      <c r="E20" s="83"/>
      <c r="F20" s="35"/>
      <c r="G20" s="83"/>
      <c r="H20" s="83"/>
      <c r="I20" s="175" t="str">
        <f t="shared" si="1"/>
        <v/>
      </c>
      <c r="J20" s="175"/>
      <c r="K20" s="38"/>
      <c r="L20" s="38"/>
      <c r="M20" s="38"/>
      <c r="N20" s="38"/>
      <c r="O20" s="38"/>
      <c r="P20" s="93"/>
      <c r="Q20" s="86"/>
      <c r="R20" s="87"/>
      <c r="S20" s="88"/>
      <c r="T20" s="88"/>
      <c r="U20" s="88"/>
      <c r="V20" s="35"/>
      <c r="W20" s="35"/>
      <c r="X20" s="35"/>
      <c r="Y20" s="38"/>
      <c r="Z20" s="38"/>
      <c r="AA20" s="38"/>
      <c r="AB20" s="38"/>
      <c r="AC20" s="38"/>
      <c r="AD20" s="39"/>
      <c r="AE20" s="49"/>
      <c r="AF20" s="200" t="str">
        <f t="shared" si="3"/>
        <v/>
      </c>
    </row>
    <row r="21" spans="2:32" ht="24" x14ac:dyDescent="0.4">
      <c r="B21" s="174" t="s">
        <v>66</v>
      </c>
      <c r="C21" s="4" t="str">
        <f>IF(COUNTIFS(B5:B20,"&lt;&gt;",E5:E20,"",H5:H20,"")='1-2.入居状況等 (集計表)'!$D$4,"OK","NG")</f>
        <v>OK</v>
      </c>
      <c r="D21" s="65"/>
      <c r="E21" s="126" t="s">
        <v>166</v>
      </c>
      <c r="F21" s="124" t="s">
        <v>28</v>
      </c>
      <c r="G21" s="210">
        <f>COUNTIFS($C$5:$C$20,"&lt;&gt;"&amp;"-",G5:G20,"&lt;&gt;"&amp;"")</f>
        <v>8</v>
      </c>
      <c r="H21" s="211"/>
      <c r="I21" s="210">
        <f>COUNTIFS($C$5:$C$20,"&lt;&gt;"&amp;"-",I5:I20,"○")</f>
        <v>5</v>
      </c>
      <c r="J21" s="176"/>
      <c r="K21" s="65"/>
      <c r="L21" s="65"/>
      <c r="M21" s="67"/>
      <c r="N21" s="67"/>
      <c r="O21" s="67"/>
      <c r="P21" s="210">
        <f>COUNTA(P5:P20)-COUNTIF(P5:P20,"なし")</f>
        <v>3</v>
      </c>
      <c r="Q21" s="89"/>
      <c r="R21" s="90"/>
      <c r="S21" s="91"/>
      <c r="T21" s="91"/>
      <c r="U21" s="91"/>
      <c r="V21" s="66"/>
      <c r="W21" s="66"/>
      <c r="X21" s="66"/>
      <c r="Y21" s="210">
        <f>COUNTIFS($C$5:$C$20,"&lt;&gt;"&amp;"-",Y5:Y20,"○")</f>
        <v>1</v>
      </c>
      <c r="Z21" s="210">
        <f t="shared" ref="Y21:AE21" si="5">COUNTIFS($C$5:$C$20,"&lt;&gt;"&amp;"-",Z5:Z20,"○")</f>
        <v>0</v>
      </c>
      <c r="AA21" s="210">
        <f t="shared" si="5"/>
        <v>5</v>
      </c>
      <c r="AB21" s="210">
        <f t="shared" si="5"/>
        <v>2</v>
      </c>
      <c r="AC21" s="210">
        <f t="shared" si="5"/>
        <v>0</v>
      </c>
      <c r="AD21" s="213">
        <f t="shared" si="5"/>
        <v>0</v>
      </c>
      <c r="AE21" s="214">
        <f t="shared" si="5"/>
        <v>1</v>
      </c>
      <c r="AF21" s="395"/>
    </row>
    <row r="22" spans="2:32" x14ac:dyDescent="0.4">
      <c r="F22" s="124" t="s">
        <v>165</v>
      </c>
      <c r="G22" s="210">
        <f>G21-AE21</f>
        <v>7</v>
      </c>
      <c r="L22" s="125" t="s">
        <v>159</v>
      </c>
      <c r="M22" s="212">
        <f>COUNTIFS($I$5:$I$20,"-",$M$5:$M$20,"○")</f>
        <v>1</v>
      </c>
      <c r="N22" s="212">
        <f>COUNTIFS($I$5:$I$20,"-",$N$5:$N$20,"○")</f>
        <v>2</v>
      </c>
      <c r="O22" s="212">
        <f>COUNTIFS($I$5:$I$20,"-",$O$5:$O$20,"○")</f>
        <v>0</v>
      </c>
      <c r="X22" s="125" t="s">
        <v>136</v>
      </c>
      <c r="Y22" s="210">
        <f t="shared" ref="Y22:AD22" si="6">COUNTIFS(Y5:Y20,"○",$I5:$I20,"○")</f>
        <v>1</v>
      </c>
      <c r="Z22" s="210">
        <f t="shared" si="6"/>
        <v>0</v>
      </c>
      <c r="AA22" s="210">
        <f t="shared" si="6"/>
        <v>4</v>
      </c>
      <c r="AB22" s="210">
        <f t="shared" si="6"/>
        <v>1</v>
      </c>
      <c r="AC22" s="210">
        <f t="shared" si="6"/>
        <v>0</v>
      </c>
      <c r="AD22" s="210">
        <f t="shared" si="6"/>
        <v>0</v>
      </c>
    </row>
  </sheetData>
  <autoFilter ref="A4:AG22" xr:uid="{335B6C29-160D-40D5-BB53-0575352FFF9F}"/>
  <mergeCells count="15">
    <mergeCell ref="A2:A3"/>
    <mergeCell ref="Y2:AE2"/>
    <mergeCell ref="V2:W2"/>
    <mergeCell ref="B2:B3"/>
    <mergeCell ref="J2:J3"/>
    <mergeCell ref="K2:L2"/>
    <mergeCell ref="C2:C3"/>
    <mergeCell ref="D2:E2"/>
    <mergeCell ref="I2:I3"/>
    <mergeCell ref="G2:H2"/>
    <mergeCell ref="M2:P2"/>
    <mergeCell ref="Q2:U2"/>
    <mergeCell ref="X2:X3"/>
    <mergeCell ref="AF2:AF3"/>
    <mergeCell ref="AG2:AG3"/>
  </mergeCells>
  <phoneticPr fontId="1"/>
  <conditionalFormatting sqref="B5:AF20">
    <cfRule type="expression" dxfId="11" priority="8">
      <formula>OR($E5&lt;&gt;"",$H5&lt;&gt;"")</formula>
    </cfRule>
  </conditionalFormatting>
  <conditionalFormatting sqref="C21">
    <cfRule type="containsText" dxfId="10" priority="30" operator="containsText" text="NG">
      <formula>NOT(ISERROR(SEARCH("NG",C21)))</formula>
    </cfRule>
  </conditionalFormatting>
  <conditionalFormatting sqref="J5:J20">
    <cfRule type="containsText" dxfId="9" priority="31" operator="containsText" text="NG">
      <formula>NOT(ISERROR(SEARCH("NG",J5)))</formula>
    </cfRule>
  </conditionalFormatting>
  <conditionalFormatting sqref="J6:AF6">
    <cfRule type="expression" dxfId="8" priority="48">
      <formula>OR($E$6&lt;&gt;"",$H$6&lt;&gt;"")</formula>
    </cfRule>
  </conditionalFormatting>
  <conditionalFormatting sqref="J7:AF7">
    <cfRule type="expression" dxfId="7" priority="46">
      <formula>OR($E$7&lt;&gt;"",$H$7&lt;&gt;"")</formula>
    </cfRule>
  </conditionalFormatting>
  <conditionalFormatting sqref="P6">
    <cfRule type="expression" dxfId="6" priority="3">
      <formula>OR($E$7&lt;&gt;"",$H$7&lt;&gt;"")</formula>
    </cfRule>
  </conditionalFormatting>
  <conditionalFormatting sqref="P6:P7">
    <cfRule type="expression" dxfId="5" priority="7">
      <formula>OR($E$6&lt;&gt;"",$H$6&lt;&gt;"")</formula>
    </cfRule>
  </conditionalFormatting>
  <conditionalFormatting sqref="S10">
    <cfRule type="expression" dxfId="4" priority="1">
      <formula>OR($E$6&lt;&gt;"",$H$6&lt;&gt;"")</formula>
    </cfRule>
  </conditionalFormatting>
  <conditionalFormatting sqref="U6">
    <cfRule type="expression" dxfId="3" priority="2">
      <formula>OR($E$7&lt;&gt;"",$H$7&lt;&gt;"")</formula>
    </cfRule>
  </conditionalFormatting>
  <conditionalFormatting sqref="U6:U7">
    <cfRule type="expression" dxfId="2" priority="6">
      <formula>OR($E$6&lt;&gt;"",$H$6&lt;&gt;"")</formula>
    </cfRule>
  </conditionalFormatting>
  <conditionalFormatting sqref="U10">
    <cfRule type="expression" dxfId="1" priority="4">
      <formula>OR($E$6&lt;&gt;"",$H$6&lt;&gt;"")</formula>
    </cfRule>
    <cfRule type="expression" dxfId="0" priority="5">
      <formula>OR($E$7&lt;&gt;"",$H$7&lt;&gt;"")</formula>
    </cfRule>
  </conditionalFormatting>
  <dataValidations count="5">
    <dataValidation type="list" allowBlank="1" showInputMessage="1" showErrorMessage="1" sqref="C5:C20" xr:uid="{8273C1CF-FE89-4AAF-BC56-4EB8CCF58D4D}">
      <formula1>"専用,非専用"</formula1>
    </dataValidation>
    <dataValidation type="list" allowBlank="1" showInputMessage="1" showErrorMessage="1" sqref="V5:V20" xr:uid="{0761F29E-3132-40D0-8B4F-16610915285C}">
      <formula1>"機器,電話,SNS,訪問,その他,-"</formula1>
    </dataValidation>
    <dataValidation type="list" allowBlank="1" showInputMessage="1" showErrorMessage="1" sqref="W5:W20" xr:uid="{68075239-BB5D-4390-9F59-F09A0B0F414F}">
      <formula1>"訪問,その他,-"</formula1>
    </dataValidation>
    <dataValidation type="list" allowBlank="1" showInputMessage="1" showErrorMessage="1" sqref="Y5:AF20" xr:uid="{2B3EEAA5-C75E-4414-8591-825CE44C65B8}">
      <formula1>"○"</formula1>
    </dataValidation>
    <dataValidation type="list" allowBlank="1" showInputMessage="1" showErrorMessage="1" sqref="M5:O20" xr:uid="{5542379D-E95E-4E6E-935B-7EC2D4A8DFBD}">
      <formula1>"○,-"</formula1>
    </dataValidation>
  </dataValidations>
  <pageMargins left="0.7" right="0.7" top="0.75" bottom="0.75" header="0.3" footer="0.3"/>
  <pageSetup paperSize="9" scale="4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A4CAC-F7A4-4FF2-AB23-56DDAB95829D}">
  <sheetPr>
    <tabColor rgb="FFFFFFCC"/>
    <pageSetUpPr fitToPage="1"/>
  </sheetPr>
  <dimension ref="B1:U28"/>
  <sheetViews>
    <sheetView showGridLines="0" tabSelected="1" view="pageBreakPreview" zoomScale="60" zoomScaleNormal="100" workbookViewId="0">
      <selection activeCell="Q28" sqref="Q28"/>
    </sheetView>
  </sheetViews>
  <sheetFormatPr defaultRowHeight="18.75" x14ac:dyDescent="0.4"/>
  <cols>
    <col min="1" max="1" width="3.5" customWidth="1"/>
    <col min="2" max="2" width="4.875" customWidth="1"/>
    <col min="3" max="3" width="9.75" customWidth="1"/>
    <col min="4" max="4" width="7.875" customWidth="1"/>
    <col min="5" max="5" width="8.875" customWidth="1"/>
    <col min="6" max="6" width="9" customWidth="1"/>
    <col min="7" max="7" width="8.5" bestFit="1" customWidth="1"/>
    <col min="8" max="12" width="8.5" customWidth="1"/>
    <col min="13" max="13" width="7.75" customWidth="1"/>
    <col min="14" max="14" width="9.125" customWidth="1"/>
    <col min="16" max="17" width="8.625" customWidth="1"/>
    <col min="22" max="22" width="14.125" customWidth="1"/>
  </cols>
  <sheetData>
    <row r="1" spans="2:21" ht="26.25" customHeight="1" x14ac:dyDescent="0.4">
      <c r="C1" s="42" t="s">
        <v>90</v>
      </c>
      <c r="D1" s="33"/>
      <c r="E1" s="33"/>
      <c r="F1" s="33"/>
      <c r="G1" s="33"/>
      <c r="J1" s="33"/>
      <c r="L1" s="32"/>
      <c r="P1" s="32"/>
      <c r="Q1" s="32"/>
      <c r="R1" s="32"/>
      <c r="S1" s="32"/>
      <c r="T1" s="32"/>
      <c r="U1" s="32"/>
    </row>
    <row r="2" spans="2:21" ht="21.75" customHeight="1" x14ac:dyDescent="0.4">
      <c r="C2" s="69" t="s">
        <v>149</v>
      </c>
      <c r="D2" s="1"/>
      <c r="G2" s="189" t="s">
        <v>57</v>
      </c>
      <c r="H2" s="112"/>
      <c r="I2" s="113" t="s">
        <v>56</v>
      </c>
      <c r="J2" s="112"/>
      <c r="K2" s="1"/>
      <c r="L2" s="1"/>
    </row>
    <row r="3" spans="2:21" ht="21.75" customHeight="1" x14ac:dyDescent="0.4">
      <c r="C3" s="69" t="s">
        <v>92</v>
      </c>
      <c r="D3" s="1"/>
      <c r="G3" s="111"/>
      <c r="H3" s="114"/>
      <c r="I3" s="127" t="s">
        <v>91</v>
      </c>
      <c r="J3" s="112"/>
      <c r="K3" s="1"/>
      <c r="L3" s="1"/>
    </row>
    <row r="4" spans="2:21" ht="24" x14ac:dyDescent="0.4">
      <c r="C4" s="70" t="s">
        <v>227</v>
      </c>
      <c r="D4" s="188">
        <v>7</v>
      </c>
      <c r="E4" s="41" t="s">
        <v>94</v>
      </c>
      <c r="F4" s="188">
        <v>2</v>
      </c>
      <c r="G4" s="111"/>
      <c r="H4" s="112"/>
      <c r="I4" s="113"/>
      <c r="J4" s="112"/>
      <c r="K4" s="130" t="s">
        <v>168</v>
      </c>
      <c r="L4" s="1"/>
    </row>
    <row r="5" spans="2:21" ht="21.75" customHeight="1" x14ac:dyDescent="0.4">
      <c r="B5" s="46"/>
      <c r="C5" s="46"/>
      <c r="D5" s="47"/>
      <c r="E5" s="48"/>
      <c r="F5" s="47"/>
      <c r="G5" s="111"/>
      <c r="H5" s="112"/>
      <c r="I5" s="113"/>
      <c r="J5" s="112"/>
      <c r="K5" s="130" t="s">
        <v>228</v>
      </c>
      <c r="L5" s="1"/>
    </row>
    <row r="6" spans="2:21" x14ac:dyDescent="0.4">
      <c r="B6" s="71" t="s">
        <v>93</v>
      </c>
      <c r="C6" s="187">
        <v>46112</v>
      </c>
      <c r="D6" s="69" t="s">
        <v>143</v>
      </c>
      <c r="G6" s="43"/>
      <c r="J6" s="43"/>
    </row>
    <row r="7" spans="2:21" ht="24" x14ac:dyDescent="0.4">
      <c r="B7" s="52" t="s">
        <v>62</v>
      </c>
      <c r="C7" s="41" t="s">
        <v>226</v>
      </c>
      <c r="D7" s="151">
        <f>COUNTIFS('1-1.入居状況等の記録'!$C$5:$C$20,"=非専用",'1-1.入居状況等の記録'!$E$5:$E$20,"="&amp;"",'1-1.入居状況等の記録'!$H$5:$H$20,"="&amp;"",'1-1.入居状況等の記録'!$D$5:$D$20,"&lt;="&amp;$C$6)+COUNTIFS('1-1.入居状況等の記録'!$C$5:$C$20,"=非専用",'1-1.入居状況等の記録'!$E$5:$E$20,"&gt;="&amp;$C$6,'1-1.入居状況等の記録'!$H$5:$H$20,"&gt;="&amp;$C$6,'1-1.入居状況等の記録'!$D$5:$D$20,"&lt;="&amp;$C$6)+F7</f>
        <v>7</v>
      </c>
      <c r="E7" s="53" t="s">
        <v>51</v>
      </c>
      <c r="F7" s="151">
        <f>COUNTIFS('1-1.入居状況等の記録'!$C$5:$C$20,"=専用",'1-1.入居状況等の記録'!$E$5:$E$20,"="&amp;"",'1-1.入居状況等の記録'!$H$5:$H$20,"="&amp;"",'1-1.入居状況等の記録'!$D$5:$D$20,"&lt;="&amp;$C$6)+COUNTIFS('1-1.入居状況等の記録'!$C$5:$C$20,"=専用",'1-1.入居状況等の記録'!$E$5:$E$20,"&gt;="&amp;$C$6,'1-1.入居状況等の記録'!$H$5:$H$20,"&gt;="&amp;$C$6,'1-1.入居状況等の記録'!$D$5:$D$20,"&lt;="&amp;$C$6)</f>
        <v>2</v>
      </c>
      <c r="G7" s="92"/>
      <c r="H7" s="57"/>
      <c r="I7" s="52"/>
      <c r="J7" s="55"/>
    </row>
    <row r="8" spans="2:21" x14ac:dyDescent="0.4">
      <c r="B8" s="52"/>
      <c r="C8" s="48"/>
      <c r="D8" s="55"/>
      <c r="E8" s="52"/>
      <c r="F8" s="55"/>
      <c r="G8" s="56"/>
      <c r="H8" s="57"/>
      <c r="I8" s="55"/>
      <c r="J8" s="57"/>
      <c r="K8" s="54"/>
    </row>
    <row r="9" spans="2:21" ht="24" x14ac:dyDescent="0.4">
      <c r="B9" s="48" t="s">
        <v>63</v>
      </c>
      <c r="C9" s="41" t="s">
        <v>148</v>
      </c>
      <c r="D9" s="151">
        <f>COUNTIFS('1-1.入居状況等の記録'!$C$5:$C$20,"&lt;&gt;",'1-1.入居状況等の記録'!$G$5:$G$20,"&lt;="&amp;$C$6,'1-1.入居状況等の記録'!$H$5:$H$20,"="&amp;"")+COUNTIFS('1-1.入居状況等の記録'!$C$5:$C$20,"&lt;&gt;",'1-1.入居状況等の記録'!$G$5:$G$20,"&lt;="&amp;$C$6,'1-1.入居状況等の記録'!$H$5:$H$20,"&lt;&gt;"&amp;"",'1-1.入居状況等の記録'!$H$5:$H$20,"&gt;="&amp;$C$6)</f>
        <v>6</v>
      </c>
      <c r="E9" s="53" t="s">
        <v>302</v>
      </c>
      <c r="F9" s="151">
        <f>COUNTIFS('1-1.入居状況等の記録'!$C$5:$C$20,"&lt;&gt;",'1-1.入居状況等の記録'!$AF$5:$AF$20,"=○",'1-1.入居状況等の記録'!$G$5:$G$20,"&lt;="&amp;$C$6,'1-1.入居状況等の記録'!$H$5:$H$20,"="&amp;"")+COUNTIFS('1-1.入居状況等の記録'!$C$5:$C$20,"&lt;&gt;",'1-1.入居状況等の記録'!$AF$5:$AF$20,"=○",'1-1.入居状況等の記録'!$G$5:$G$20,"&lt;="&amp;$C$6,'1-1.入居状況等の記録'!$H$5:$H$20,"&lt;&gt;"&amp;"",'1-1.入居状況等の記録'!$H$5:$H$20,"&gt;="&amp;$C$6)</f>
        <v>5</v>
      </c>
      <c r="G9" s="53" t="s">
        <v>304</v>
      </c>
      <c r="H9" s="151">
        <f>COUNTIFS('1-1.入居状況等の記録'!$C$5:$C$20,"&lt;&gt;",'1-1.入居状況等の記録'!$I$5:$I$20,"=○",'1-1.入居状況等の記録'!$G$5:$G$20,"&lt;="&amp;$C$6,'1-1.入居状況等の記録'!$H$5:$H$20,"="&amp;"")+COUNTIFS('1-1.入居状況等の記録'!$C$5:$C$20,"&lt;&gt;",'1-1.入居状況等の記録'!$I$5:$I$20,"=○",'1-1.入居状況等の記録'!$G$5:$G$20,"&lt;="&amp;$C$6,'1-1.入居状況等の記録'!$H$5:$H$20,"&lt;&gt;"&amp;"",'1-1.入居状況等の記録'!$H$5:$H$20,"&gt;="&amp;$C$6)</f>
        <v>3</v>
      </c>
      <c r="I9" s="53" t="s">
        <v>303</v>
      </c>
      <c r="J9" s="151">
        <f>D4-D9</f>
        <v>1</v>
      </c>
      <c r="M9" s="45"/>
    </row>
    <row r="10" spans="2:21" x14ac:dyDescent="0.4">
      <c r="B10" s="48"/>
      <c r="C10" s="48"/>
      <c r="D10" s="55"/>
      <c r="E10" s="55"/>
      <c r="F10" s="55"/>
      <c r="G10" s="56"/>
      <c r="H10" s="48"/>
      <c r="I10" s="55"/>
      <c r="J10" s="57"/>
      <c r="K10" s="55"/>
    </row>
    <row r="11" spans="2:21" x14ac:dyDescent="0.4">
      <c r="B11" s="48"/>
      <c r="C11" s="117" t="s">
        <v>152</v>
      </c>
      <c r="D11" s="116"/>
      <c r="E11" s="116"/>
      <c r="F11" s="116"/>
      <c r="G11" s="116"/>
      <c r="H11" s="116"/>
      <c r="I11" s="117"/>
      <c r="J11" s="117"/>
      <c r="K11" s="117"/>
    </row>
    <row r="12" spans="2:21" ht="38.25" customHeight="1" x14ac:dyDescent="0.4">
      <c r="B12" s="48"/>
      <c r="C12" s="363" t="s">
        <v>150</v>
      </c>
      <c r="D12" s="364"/>
      <c r="E12" s="115" t="str">
        <f>IF(D7=D4,"OK","NG")</f>
        <v>OK</v>
      </c>
      <c r="F12" s="363" t="s">
        <v>151</v>
      </c>
      <c r="G12" s="364"/>
      <c r="H12" s="115" t="str">
        <f>IF(F7&lt;=(H9+J9),"OK","NG")</f>
        <v>OK</v>
      </c>
      <c r="I12" s="363" t="s">
        <v>305</v>
      </c>
      <c r="J12" s="364"/>
      <c r="K12" s="115" t="str">
        <f>IF(F4&lt;=(H9+J9),"OK","NG")</f>
        <v>OK</v>
      </c>
      <c r="L12" s="54"/>
    </row>
    <row r="14" spans="2:21" x14ac:dyDescent="0.4">
      <c r="C14" s="106" t="s">
        <v>142</v>
      </c>
      <c r="K14" s="130"/>
    </row>
    <row r="15" spans="2:21" x14ac:dyDescent="0.4">
      <c r="C15" s="355" t="s">
        <v>145</v>
      </c>
      <c r="D15" s="355"/>
      <c r="E15" s="355"/>
      <c r="F15" s="355"/>
      <c r="G15" s="355"/>
      <c r="H15" s="356"/>
    </row>
    <row r="16" spans="2:21" x14ac:dyDescent="0.4">
      <c r="C16" s="368" t="s">
        <v>144</v>
      </c>
      <c r="D16" s="15"/>
      <c r="E16" s="370" t="s">
        <v>116</v>
      </c>
      <c r="F16" s="15"/>
      <c r="G16" s="15"/>
      <c r="H16" s="123"/>
      <c r="J16" s="235" t="s">
        <v>89</v>
      </c>
    </row>
    <row r="17" spans="3:11" ht="60" x14ac:dyDescent="0.4">
      <c r="C17" s="369"/>
      <c r="D17" s="14" t="s">
        <v>32</v>
      </c>
      <c r="E17" s="371"/>
      <c r="F17" s="16" t="s">
        <v>162</v>
      </c>
      <c r="G17" s="16" t="s">
        <v>163</v>
      </c>
      <c r="H17" s="17" t="s">
        <v>164</v>
      </c>
      <c r="J17" s="236"/>
    </row>
    <row r="18" spans="3:11" x14ac:dyDescent="0.4">
      <c r="C18" s="68">
        <f>D7</f>
        <v>7</v>
      </c>
      <c r="D18" s="68">
        <f>F7</f>
        <v>2</v>
      </c>
      <c r="E18" s="28">
        <f>D9</f>
        <v>6</v>
      </c>
      <c r="F18" s="28">
        <f>F9</f>
        <v>5</v>
      </c>
      <c r="G18" s="28">
        <f>H9</f>
        <v>3</v>
      </c>
      <c r="H18" s="28">
        <f>C18-E18</f>
        <v>1</v>
      </c>
      <c r="J18" s="59" t="str">
        <f>IF(D18&lt;=(G18+H18),"可","不可")</f>
        <v>可</v>
      </c>
    </row>
    <row r="20" spans="3:11" x14ac:dyDescent="0.4">
      <c r="C20" s="355" t="s">
        <v>146</v>
      </c>
      <c r="D20" s="355"/>
      <c r="E20" s="355"/>
      <c r="F20" s="355"/>
      <c r="G20" s="356"/>
    </row>
    <row r="21" spans="3:11" ht="39" customHeight="1" x14ac:dyDescent="0.4">
      <c r="C21" s="359" t="s">
        <v>169</v>
      </c>
      <c r="D21" s="360"/>
      <c r="E21" s="361"/>
      <c r="F21" s="357" t="s">
        <v>172</v>
      </c>
      <c r="G21" s="357"/>
      <c r="H21" s="357" t="s">
        <v>170</v>
      </c>
      <c r="I21" s="357"/>
    </row>
    <row r="22" spans="3:11" x14ac:dyDescent="0.4">
      <c r="C22" s="304">
        <f>'1-1.入居状況等の記録'!G21</f>
        <v>8</v>
      </c>
      <c r="D22" s="362"/>
      <c r="E22" s="358"/>
      <c r="F22" s="304">
        <f>'1-1.入居状況等の記録'!G22</f>
        <v>7</v>
      </c>
      <c r="G22" s="358"/>
      <c r="H22" s="304">
        <f>'1-1.入居状況等の記録'!I21</f>
        <v>5</v>
      </c>
      <c r="I22" s="358"/>
    </row>
    <row r="23" spans="3:11" ht="12" customHeight="1" x14ac:dyDescent="0.4"/>
    <row r="24" spans="3:11" ht="24" x14ac:dyDescent="0.4">
      <c r="C24" s="365"/>
      <c r="D24" s="366"/>
      <c r="E24" s="367"/>
      <c r="F24" s="3" t="s">
        <v>26</v>
      </c>
      <c r="G24" s="3" t="s">
        <v>27</v>
      </c>
      <c r="H24" s="3" t="s">
        <v>10</v>
      </c>
      <c r="I24" s="3" t="s">
        <v>11</v>
      </c>
      <c r="J24" s="3" t="s">
        <v>3</v>
      </c>
      <c r="K24" s="3" t="s">
        <v>33</v>
      </c>
    </row>
    <row r="25" spans="3:11" ht="27" customHeight="1" x14ac:dyDescent="0.4">
      <c r="C25" s="352" t="s">
        <v>173</v>
      </c>
      <c r="D25" s="353"/>
      <c r="E25" s="354"/>
      <c r="F25" s="68">
        <f>'1-1.入居状況等の記録'!Y21</f>
        <v>1</v>
      </c>
      <c r="G25" s="68">
        <f>'1-1.入居状況等の記録'!Z21</f>
        <v>0</v>
      </c>
      <c r="H25" s="68">
        <f>'1-1.入居状況等の記録'!AA21</f>
        <v>5</v>
      </c>
      <c r="I25" s="68">
        <f>'1-1.入居状況等の記録'!AB21</f>
        <v>2</v>
      </c>
      <c r="J25" s="68">
        <f>'1-1.入居状況等の記録'!AC21</f>
        <v>0</v>
      </c>
      <c r="K25" s="68">
        <f>'1-1.入居状況等の記録'!AD21</f>
        <v>0</v>
      </c>
    </row>
    <row r="26" spans="3:11" ht="33" customHeight="1" x14ac:dyDescent="0.4">
      <c r="C26" s="352" t="s">
        <v>171</v>
      </c>
      <c r="D26" s="353"/>
      <c r="E26" s="354"/>
      <c r="F26" s="68">
        <f>'1-1.入居状況等の記録'!Y22</f>
        <v>1</v>
      </c>
      <c r="G26" s="68">
        <f>'1-1.入居状況等の記録'!Z22</f>
        <v>0</v>
      </c>
      <c r="H26" s="68">
        <f>'1-1.入居状況等の記録'!AA22</f>
        <v>4</v>
      </c>
      <c r="I26" s="68">
        <f>'1-1.入居状況等の記録'!AB22</f>
        <v>1</v>
      </c>
      <c r="J26" s="68">
        <f>'1-1.入居状況等の記録'!AC22</f>
        <v>0</v>
      </c>
      <c r="K26" s="68">
        <f>'1-1.入居状況等の記録'!AD22</f>
        <v>0</v>
      </c>
    </row>
    <row r="28" spans="3:11" ht="51.75" customHeight="1" x14ac:dyDescent="0.4"/>
  </sheetData>
  <mergeCells count="17">
    <mergeCell ref="J16:J17"/>
    <mergeCell ref="C21:E21"/>
    <mergeCell ref="C22:E22"/>
    <mergeCell ref="I12:J12"/>
    <mergeCell ref="C24:E24"/>
    <mergeCell ref="C12:D12"/>
    <mergeCell ref="F12:G12"/>
    <mergeCell ref="C16:C17"/>
    <mergeCell ref="E16:E17"/>
    <mergeCell ref="C15:H15"/>
    <mergeCell ref="C25:E25"/>
    <mergeCell ref="C26:E26"/>
    <mergeCell ref="C20:G20"/>
    <mergeCell ref="F21:G21"/>
    <mergeCell ref="H21:I21"/>
    <mergeCell ref="F22:G22"/>
    <mergeCell ref="H22:I22"/>
  </mergeCells>
  <phoneticPr fontId="1"/>
  <pageMargins left="0.70866141732283472" right="0.70866141732283472" top="0.74803149606299213" bottom="0.74803149606299213" header="0.31496062992125984" footer="0.31496062992125984"/>
  <pageSetup paperSize="9" scale="7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7221D-2EE3-4C61-AC94-2786263A3D6C}">
  <dimension ref="A1"/>
  <sheetViews>
    <sheetView workbookViewId="0"/>
  </sheetViews>
  <sheetFormatPr defaultRowHeight="18.75" x14ac:dyDescent="0.4"/>
  <sheetData/>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7D4A6-2DA9-4F1F-9410-184C26F3EF70}">
  <sheetPr>
    <tabColor rgb="FFCCFFFF"/>
    <pageSetUpPr fitToPage="1"/>
  </sheetPr>
  <dimension ref="B1:AB28"/>
  <sheetViews>
    <sheetView showGridLines="0" view="pageBreakPreview" zoomScale="60" zoomScaleNormal="100" workbookViewId="0">
      <selection activeCell="L35" sqref="L35"/>
    </sheetView>
  </sheetViews>
  <sheetFormatPr defaultRowHeight="18.75" x14ac:dyDescent="0.4"/>
  <cols>
    <col min="1" max="1" width="3.625" customWidth="1"/>
    <col min="2" max="2" width="10.7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101</v>
      </c>
      <c r="D3" s="190" t="s">
        <v>80</v>
      </c>
      <c r="E3" s="206" t="s">
        <v>35</v>
      </c>
      <c r="F3" s="205" t="str">
        <f>VLOOKUP($C$3&amp;$D$3,'1-1.入居状況等の記録'!$A$5:$AE$20,9,FALSE)</f>
        <v>○</v>
      </c>
      <c r="I3" s="207" t="s">
        <v>156</v>
      </c>
      <c r="J3" s="208" t="s">
        <v>52</v>
      </c>
      <c r="K3" s="205" t="str">
        <f>VLOOKUP($C$3&amp;$D$3,'1-1.入居状況等の記録'!$A$5:$AE$20,22,FALSE)</f>
        <v>機器</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通院付添</v>
      </c>
      <c r="W3" s="31"/>
      <c r="Y3" s="31"/>
      <c r="Z3" s="31"/>
      <c r="AA3" s="31"/>
      <c r="AB3" s="31"/>
    </row>
    <row r="4" spans="2:28" ht="22.5" customHeight="1" x14ac:dyDescent="0.4">
      <c r="E4" s="44" t="s">
        <v>57</v>
      </c>
      <c r="F4" s="44"/>
      <c r="G4" s="226" t="s">
        <v>251</v>
      </c>
      <c r="H4" s="227"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68</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40.5" customHeight="1" x14ac:dyDescent="0.4">
      <c r="B9" s="83">
        <v>45932</v>
      </c>
      <c r="C9" s="38" t="s">
        <v>12</v>
      </c>
      <c r="D9" s="38" t="s">
        <v>12</v>
      </c>
      <c r="E9" s="38"/>
      <c r="F9" s="38"/>
      <c r="G9" s="38"/>
      <c r="H9" s="38"/>
      <c r="I9" s="38"/>
      <c r="J9" s="38"/>
      <c r="K9" s="38"/>
      <c r="L9" s="93"/>
      <c r="M9" s="38"/>
      <c r="N9" s="93"/>
      <c r="O9" s="38"/>
      <c r="P9" s="38"/>
      <c r="Q9" s="372" t="s">
        <v>256</v>
      </c>
      <c r="R9" s="373"/>
      <c r="S9" s="374"/>
      <c r="T9" s="38" t="s">
        <v>13</v>
      </c>
    </row>
    <row r="10" spans="2:28" ht="34.5" customHeight="1" x14ac:dyDescent="0.4">
      <c r="B10" s="83">
        <v>45935</v>
      </c>
      <c r="C10" s="38"/>
      <c r="D10" s="38"/>
      <c r="E10" s="38"/>
      <c r="F10" s="38"/>
      <c r="G10" s="38"/>
      <c r="H10" s="38"/>
      <c r="I10" s="38" t="s">
        <v>12</v>
      </c>
      <c r="J10" s="38"/>
      <c r="K10" s="38"/>
      <c r="L10" s="38" t="s">
        <v>47</v>
      </c>
      <c r="M10" s="38" t="s">
        <v>12</v>
      </c>
      <c r="N10" s="93"/>
      <c r="O10" s="38"/>
      <c r="P10" s="38"/>
      <c r="Q10" s="372" t="s">
        <v>257</v>
      </c>
      <c r="R10" s="373"/>
      <c r="S10" s="374"/>
      <c r="T10" s="38" t="s">
        <v>13</v>
      </c>
    </row>
    <row r="11" spans="2:28" ht="44.25" customHeight="1" x14ac:dyDescent="0.4">
      <c r="B11" s="83">
        <v>45966</v>
      </c>
      <c r="C11" s="38"/>
      <c r="D11" s="38"/>
      <c r="E11" s="38"/>
      <c r="F11" s="38"/>
      <c r="G11" s="38"/>
      <c r="H11" s="38"/>
      <c r="I11" s="38" t="s">
        <v>12</v>
      </c>
      <c r="J11" s="38"/>
      <c r="K11" s="38"/>
      <c r="L11" s="93"/>
      <c r="M11" s="38"/>
      <c r="N11" s="93"/>
      <c r="O11" s="38"/>
      <c r="P11" s="38"/>
      <c r="Q11" s="372" t="s">
        <v>262</v>
      </c>
      <c r="R11" s="373"/>
      <c r="S11" s="374"/>
      <c r="T11" s="38" t="s">
        <v>13</v>
      </c>
    </row>
    <row r="12" spans="2:28" x14ac:dyDescent="0.4">
      <c r="B12" s="83">
        <v>45967</v>
      </c>
      <c r="C12" s="38"/>
      <c r="D12" s="38"/>
      <c r="E12" s="38"/>
      <c r="F12" s="38"/>
      <c r="G12" s="38"/>
      <c r="H12" s="38"/>
      <c r="I12" s="38"/>
      <c r="J12" s="38"/>
      <c r="K12" s="38"/>
      <c r="L12" s="93"/>
      <c r="M12" s="38"/>
      <c r="N12" s="93"/>
      <c r="O12" s="38"/>
      <c r="P12" s="38" t="s">
        <v>12</v>
      </c>
      <c r="Q12" s="372" t="s">
        <v>260</v>
      </c>
      <c r="R12" s="373"/>
      <c r="S12" s="374"/>
      <c r="T12" s="38" t="s">
        <v>13</v>
      </c>
    </row>
    <row r="13" spans="2:28" ht="34.5" customHeight="1" x14ac:dyDescent="0.4">
      <c r="B13" s="83">
        <v>45996</v>
      </c>
      <c r="C13" s="38" t="s">
        <v>12</v>
      </c>
      <c r="D13" s="38"/>
      <c r="E13" s="38" t="s">
        <v>12</v>
      </c>
      <c r="F13" s="38"/>
      <c r="G13" s="38" t="s">
        <v>12</v>
      </c>
      <c r="H13" s="38"/>
      <c r="I13" s="38"/>
      <c r="J13" s="38"/>
      <c r="K13" s="38"/>
      <c r="L13" s="93"/>
      <c r="M13" s="38"/>
      <c r="N13" s="93"/>
      <c r="O13" s="38"/>
      <c r="P13" s="38"/>
      <c r="Q13" s="372" t="s">
        <v>24</v>
      </c>
      <c r="R13" s="373"/>
      <c r="S13" s="374"/>
      <c r="T13" s="38" t="s">
        <v>21</v>
      </c>
    </row>
    <row r="14" spans="2:28" ht="34.5" customHeight="1" x14ac:dyDescent="0.4">
      <c r="B14" s="83">
        <v>46028</v>
      </c>
      <c r="C14" s="38"/>
      <c r="D14" s="38"/>
      <c r="E14" s="38"/>
      <c r="F14" s="38"/>
      <c r="G14" s="38"/>
      <c r="H14" s="38"/>
      <c r="I14" s="38" t="s">
        <v>12</v>
      </c>
      <c r="J14" s="38"/>
      <c r="K14" s="38"/>
      <c r="L14" s="38"/>
      <c r="M14" s="38"/>
      <c r="N14" s="93"/>
      <c r="O14" s="38"/>
      <c r="P14" s="38"/>
      <c r="Q14" s="372" t="s">
        <v>261</v>
      </c>
      <c r="R14" s="373"/>
      <c r="S14" s="374"/>
      <c r="T14" s="38" t="s">
        <v>13</v>
      </c>
    </row>
    <row r="15" spans="2:28" ht="33" customHeight="1" x14ac:dyDescent="0.4">
      <c r="B15" s="83">
        <v>46037</v>
      </c>
      <c r="C15" s="38"/>
      <c r="D15" s="38"/>
      <c r="E15" s="38"/>
      <c r="F15" s="38"/>
      <c r="G15" s="38"/>
      <c r="H15" s="38"/>
      <c r="I15" s="38"/>
      <c r="J15" s="38"/>
      <c r="K15" s="38"/>
      <c r="L15" s="93"/>
      <c r="M15" s="38"/>
      <c r="N15" s="93" t="s">
        <v>235</v>
      </c>
      <c r="O15" s="38" t="s">
        <v>12</v>
      </c>
      <c r="P15" s="38"/>
      <c r="Q15" s="372" t="s">
        <v>234</v>
      </c>
      <c r="R15" s="373"/>
      <c r="S15" s="374"/>
      <c r="T15" s="38" t="s">
        <v>13</v>
      </c>
    </row>
    <row r="16" spans="2:28" x14ac:dyDescent="0.4">
      <c r="B16" s="83">
        <v>46053</v>
      </c>
      <c r="C16" s="38"/>
      <c r="D16" s="38"/>
      <c r="E16" s="38"/>
      <c r="F16" s="38"/>
      <c r="G16" s="38"/>
      <c r="H16" s="38"/>
      <c r="I16" s="38"/>
      <c r="J16" s="38"/>
      <c r="K16" s="38"/>
      <c r="L16" s="93"/>
      <c r="M16" s="38"/>
      <c r="N16" s="93"/>
      <c r="O16" s="38"/>
      <c r="P16" s="38" t="s">
        <v>12</v>
      </c>
      <c r="Q16" s="372" t="s">
        <v>236</v>
      </c>
      <c r="R16" s="373"/>
      <c r="S16" s="374"/>
      <c r="T16" s="38" t="s">
        <v>13</v>
      </c>
    </row>
    <row r="17" spans="2:20" x14ac:dyDescent="0.4">
      <c r="B17" s="83"/>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 t="shared" ref="C22:H22" si="0">COUNTIF(C9:C21,"○")</f>
        <v>2</v>
      </c>
      <c r="D22" s="169">
        <f t="shared" si="0"/>
        <v>1</v>
      </c>
      <c r="E22" s="169">
        <f t="shared" si="0"/>
        <v>1</v>
      </c>
      <c r="F22" s="169">
        <f t="shared" si="0"/>
        <v>0</v>
      </c>
      <c r="G22" s="169">
        <f t="shared" si="0"/>
        <v>1</v>
      </c>
      <c r="H22" s="169">
        <f t="shared" si="0"/>
        <v>0</v>
      </c>
      <c r="I22" s="169">
        <f t="shared" ref="I22:O22" si="1">COUNTIF(I9:I21,"○")</f>
        <v>3</v>
      </c>
      <c r="J22" s="59"/>
      <c r="K22" s="169">
        <f t="shared" si="1"/>
        <v>0</v>
      </c>
      <c r="L22" s="59"/>
      <c r="M22" s="169">
        <f>COUNTIF(M9:M21,"○")</f>
        <v>1</v>
      </c>
      <c r="N22" s="59"/>
      <c r="O22" s="169">
        <f t="shared" si="1"/>
        <v>1</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B5:B8"/>
    <mergeCell ref="T5:T8"/>
    <mergeCell ref="D7:D8"/>
    <mergeCell ref="E7:E8"/>
    <mergeCell ref="C5:H5"/>
    <mergeCell ref="C6:C8"/>
    <mergeCell ref="D6:H6"/>
    <mergeCell ref="Q5:S8"/>
    <mergeCell ref="I5:I8"/>
    <mergeCell ref="J7:J8"/>
    <mergeCell ref="K7:K8"/>
    <mergeCell ref="J5:O5"/>
    <mergeCell ref="J6:K6"/>
    <mergeCell ref="L6:M6"/>
    <mergeCell ref="L7:L8"/>
    <mergeCell ref="M7:M8"/>
    <mergeCell ref="Q15:S15"/>
    <mergeCell ref="Q9:S9"/>
    <mergeCell ref="Q10:S10"/>
    <mergeCell ref="Q11:S11"/>
    <mergeCell ref="Q12:S12"/>
    <mergeCell ref="K23:T23"/>
    <mergeCell ref="Q16:S16"/>
    <mergeCell ref="Q17:S17"/>
    <mergeCell ref="Q18:S18"/>
    <mergeCell ref="Q19:S19"/>
    <mergeCell ref="Q20:S20"/>
    <mergeCell ref="Q21:S21"/>
    <mergeCell ref="Q22:S22"/>
    <mergeCell ref="N6:O6"/>
    <mergeCell ref="N7:N8"/>
    <mergeCell ref="O7:O8"/>
    <mergeCell ref="Q13:S13"/>
    <mergeCell ref="Q14:S14"/>
    <mergeCell ref="P5:P8"/>
  </mergeCells>
  <phoneticPr fontId="1"/>
  <dataValidations count="2">
    <dataValidation type="list" allowBlank="1" showInputMessage="1" showErrorMessage="1" sqref="P9:P21 C9:I21" xr:uid="{672E952A-2706-4EFB-8CF2-9A120160AA9F}">
      <formula1>"○"</formula1>
    </dataValidation>
    <dataValidation type="list" allowBlank="1" showInputMessage="1" showErrorMessage="1" sqref="K9:K21 M9:M21 O9:O21" xr:uid="{07D99AE2-9BAE-492C-BE32-0EA9FB233A1A}">
      <formula1>"○,●"</formula1>
    </dataValidation>
  </dataValidations>
  <pageMargins left="0.7" right="0.7" top="0.75" bottom="0.75" header="0.3" footer="0.3"/>
  <pageSetup paperSize="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BEB92-8314-4259-A53D-6EDB1DE7813D}">
  <sheetPr>
    <tabColor rgb="FFCCFFFF"/>
    <pageSetUpPr fitToPage="1"/>
  </sheetPr>
  <dimension ref="B1:AB28"/>
  <sheetViews>
    <sheetView view="pageBreakPreview" zoomScale="60" zoomScaleNormal="100" workbookViewId="0">
      <selection activeCell="T32" sqref="T32"/>
    </sheetView>
  </sheetViews>
  <sheetFormatPr defaultRowHeight="18.75" x14ac:dyDescent="0.4"/>
  <cols>
    <col min="1" max="1" width="3.625" customWidth="1"/>
    <col min="2" max="2" width="10.7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101</v>
      </c>
      <c r="D3" s="190" t="s">
        <v>43</v>
      </c>
      <c r="E3" s="206" t="s">
        <v>22</v>
      </c>
      <c r="F3" s="205" t="str">
        <f>VLOOKUP($C$3&amp;$D$3,'1-1.入居状況等の記録'!$A$5:$AE$20,9,FALSE)</f>
        <v>-</v>
      </c>
      <c r="I3" s="207" t="s">
        <v>156</v>
      </c>
      <c r="J3" s="208" t="s">
        <v>52</v>
      </c>
      <c r="K3" s="205" t="str">
        <f>VLOOKUP($C$3&amp;$D$3,'1-1.入居状況等の記録'!$A$5:$AE$20,22,FALSE)</f>
        <v>機器</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なし</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40.5" customHeight="1" x14ac:dyDescent="0.4">
      <c r="B9" s="83">
        <v>46067</v>
      </c>
      <c r="C9" s="38" t="s">
        <v>12</v>
      </c>
      <c r="D9" s="38" t="s">
        <v>12</v>
      </c>
      <c r="E9" s="38"/>
      <c r="F9" s="38"/>
      <c r="G9" s="38"/>
      <c r="H9" s="38"/>
      <c r="I9" s="38"/>
      <c r="J9" s="38"/>
      <c r="K9" s="38"/>
      <c r="L9" s="93"/>
      <c r="M9" s="38"/>
      <c r="N9" s="93"/>
      <c r="O9" s="38"/>
      <c r="P9" s="38"/>
      <c r="Q9" s="372" t="s">
        <v>230</v>
      </c>
      <c r="R9" s="373"/>
      <c r="S9" s="374"/>
      <c r="T9" s="38" t="s">
        <v>13</v>
      </c>
    </row>
    <row r="10" spans="2:28" ht="34.5" customHeight="1" x14ac:dyDescent="0.4">
      <c r="B10" s="83">
        <v>46073</v>
      </c>
      <c r="C10" s="38"/>
      <c r="D10" s="38"/>
      <c r="E10" s="38"/>
      <c r="F10" s="38"/>
      <c r="G10" s="38"/>
      <c r="H10" s="38"/>
      <c r="I10" s="38" t="s">
        <v>12</v>
      </c>
      <c r="J10" s="38"/>
      <c r="K10" s="38"/>
      <c r="L10" s="38"/>
      <c r="M10" s="38"/>
      <c r="N10" s="93"/>
      <c r="O10" s="38"/>
      <c r="P10" s="38"/>
      <c r="Q10" s="372" t="s">
        <v>263</v>
      </c>
      <c r="R10" s="373"/>
      <c r="S10" s="374"/>
      <c r="T10" s="38" t="s">
        <v>13</v>
      </c>
    </row>
    <row r="11" spans="2:28" ht="44.25" customHeight="1" x14ac:dyDescent="0.4">
      <c r="B11" s="83">
        <v>46101</v>
      </c>
      <c r="C11" s="38"/>
      <c r="D11" s="38"/>
      <c r="E11" s="38"/>
      <c r="F11" s="38"/>
      <c r="G11" s="38"/>
      <c r="H11" s="38"/>
      <c r="I11" s="38" t="s">
        <v>12</v>
      </c>
      <c r="J11" s="38"/>
      <c r="K11" s="38"/>
      <c r="L11" s="93"/>
      <c r="M11" s="38"/>
      <c r="N11" s="93"/>
      <c r="O11" s="38"/>
      <c r="P11" s="38"/>
      <c r="Q11" s="372" t="s">
        <v>263</v>
      </c>
      <c r="R11" s="373"/>
      <c r="S11" s="374"/>
      <c r="T11" s="38" t="s">
        <v>13</v>
      </c>
    </row>
    <row r="12" spans="2:28" ht="19.5" customHeight="1" x14ac:dyDescent="0.4">
      <c r="B12" s="83"/>
      <c r="C12" s="38"/>
      <c r="D12" s="38"/>
      <c r="E12" s="38"/>
      <c r="F12" s="38"/>
      <c r="G12" s="38"/>
      <c r="H12" s="38"/>
      <c r="I12" s="38"/>
      <c r="J12" s="38"/>
      <c r="K12" s="38"/>
      <c r="L12" s="93"/>
      <c r="M12" s="38"/>
      <c r="N12" s="93"/>
      <c r="O12" s="38"/>
      <c r="P12" s="38"/>
      <c r="Q12" s="372"/>
      <c r="R12" s="373"/>
      <c r="S12" s="374"/>
      <c r="T12" s="38"/>
    </row>
    <row r="13" spans="2:28" ht="19.5" customHeight="1" x14ac:dyDescent="0.4">
      <c r="B13" s="83"/>
      <c r="C13" s="38"/>
      <c r="D13" s="38"/>
      <c r="E13" s="38"/>
      <c r="F13" s="38"/>
      <c r="G13" s="38"/>
      <c r="H13" s="38"/>
      <c r="I13" s="38"/>
      <c r="J13" s="38"/>
      <c r="K13" s="38"/>
      <c r="L13" s="93"/>
      <c r="M13" s="38"/>
      <c r="N13" s="93"/>
      <c r="O13" s="38"/>
      <c r="P13" s="38"/>
      <c r="Q13" s="372"/>
      <c r="R13" s="373"/>
      <c r="S13" s="374"/>
      <c r="T13" s="38"/>
    </row>
    <row r="14" spans="2:28" ht="19.5" customHeight="1" x14ac:dyDescent="0.4">
      <c r="B14" s="83"/>
      <c r="C14" s="38"/>
      <c r="D14" s="38"/>
      <c r="E14" s="38"/>
      <c r="F14" s="38"/>
      <c r="G14" s="38"/>
      <c r="H14" s="38"/>
      <c r="I14" s="38"/>
      <c r="J14" s="38"/>
      <c r="K14" s="38"/>
      <c r="L14" s="38"/>
      <c r="M14" s="38"/>
      <c r="N14" s="93"/>
      <c r="O14" s="38"/>
      <c r="P14" s="38"/>
      <c r="Q14" s="372"/>
      <c r="R14" s="373"/>
      <c r="S14" s="374"/>
      <c r="T14" s="38"/>
    </row>
    <row r="15" spans="2:28" ht="19.5" customHeight="1" x14ac:dyDescent="0.4">
      <c r="B15" s="83"/>
      <c r="C15" s="38"/>
      <c r="D15" s="38"/>
      <c r="E15" s="38"/>
      <c r="F15" s="38"/>
      <c r="G15" s="38"/>
      <c r="H15" s="38"/>
      <c r="I15" s="38"/>
      <c r="J15" s="38"/>
      <c r="K15" s="38"/>
      <c r="L15" s="93"/>
      <c r="M15" s="38"/>
      <c r="N15" s="93"/>
      <c r="O15" s="38"/>
      <c r="P15" s="38"/>
      <c r="Q15" s="372"/>
      <c r="R15" s="373"/>
      <c r="S15" s="374"/>
      <c r="T15" s="38"/>
    </row>
    <row r="16" spans="2:28" ht="19.5" customHeight="1" x14ac:dyDescent="0.4">
      <c r="B16" s="83"/>
      <c r="C16" s="38"/>
      <c r="D16" s="38"/>
      <c r="E16" s="38"/>
      <c r="F16" s="38"/>
      <c r="G16" s="38"/>
      <c r="H16" s="38"/>
      <c r="I16" s="38"/>
      <c r="J16" s="38"/>
      <c r="K16" s="38"/>
      <c r="L16" s="93"/>
      <c r="M16" s="38"/>
      <c r="N16" s="93"/>
      <c r="O16" s="38"/>
      <c r="P16" s="38"/>
      <c r="Q16" s="372"/>
      <c r="R16" s="373"/>
      <c r="S16" s="374"/>
      <c r="T16" s="38"/>
    </row>
    <row r="17" spans="2:20" ht="19.5" customHeight="1" x14ac:dyDescent="0.4">
      <c r="B17" s="83"/>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1</v>
      </c>
      <c r="D22" s="169">
        <f t="shared" ref="D22:O22" si="0">COUNTIF(D9:D21,"○")</f>
        <v>1</v>
      </c>
      <c r="E22" s="169">
        <f t="shared" si="0"/>
        <v>0</v>
      </c>
      <c r="F22" s="169">
        <f t="shared" si="0"/>
        <v>0</v>
      </c>
      <c r="G22" s="169">
        <f t="shared" si="0"/>
        <v>0</v>
      </c>
      <c r="H22" s="169">
        <f t="shared" si="0"/>
        <v>0</v>
      </c>
      <c r="I22" s="169">
        <f t="shared" si="0"/>
        <v>2</v>
      </c>
      <c r="J22" s="59"/>
      <c r="K22" s="169">
        <f t="shared" si="0"/>
        <v>0</v>
      </c>
      <c r="L22" s="59"/>
      <c r="M22" s="169">
        <f>COUNTIF(M9:M21,"○")</f>
        <v>0</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13:S13"/>
    <mergeCell ref="Q21:S21"/>
    <mergeCell ref="Q22:S22"/>
    <mergeCell ref="K23:T23"/>
    <mergeCell ref="Q15:S15"/>
    <mergeCell ref="Q16:S16"/>
    <mergeCell ref="Q17:S17"/>
    <mergeCell ref="Q18:S18"/>
    <mergeCell ref="Q19:S19"/>
    <mergeCell ref="Q20:S20"/>
    <mergeCell ref="Q14:S14"/>
    <mergeCell ref="T5:T8"/>
    <mergeCell ref="C6:C8"/>
    <mergeCell ref="D6:H6"/>
    <mergeCell ref="J6:K6"/>
    <mergeCell ref="L6:M6"/>
    <mergeCell ref="N6:O6"/>
    <mergeCell ref="D7:D8"/>
    <mergeCell ref="E7:E8"/>
    <mergeCell ref="J7:J8"/>
    <mergeCell ref="K7:K8"/>
    <mergeCell ref="Q5:S8"/>
    <mergeCell ref="Q9:S9"/>
    <mergeCell ref="Q10:S10"/>
    <mergeCell ref="Q11:S11"/>
    <mergeCell ref="Q12:S12"/>
    <mergeCell ref="B5:B8"/>
    <mergeCell ref="C5:H5"/>
    <mergeCell ref="I5:I8"/>
    <mergeCell ref="J5:O5"/>
    <mergeCell ref="P5:P8"/>
    <mergeCell ref="L7:L8"/>
    <mergeCell ref="M7:M8"/>
    <mergeCell ref="N7:N8"/>
    <mergeCell ref="O7:O8"/>
  </mergeCells>
  <phoneticPr fontId="1"/>
  <dataValidations count="2">
    <dataValidation type="list" allowBlank="1" showInputMessage="1" showErrorMessage="1" sqref="I9:I17 P9:P21 C9:H21" xr:uid="{E16708BE-7C0D-40CA-8BA4-1A2E94761271}">
      <formula1>"○"</formula1>
    </dataValidation>
    <dataValidation type="list" allowBlank="1" showInputMessage="1" showErrorMessage="1" sqref="K9:K21 M9:M21 O9:O21" xr:uid="{CD03AE66-9F3B-494F-A524-E654992C9DD4}">
      <formula1>"○,●"</formula1>
    </dataValidation>
  </dataValidations>
  <pageMargins left="0.7" right="0.7" top="0.75" bottom="0.75" header="0.3" footer="0.3"/>
  <pageSetup paperSize="8"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15229-BD83-4E54-AD63-2E32854B303F}">
  <sheetPr>
    <tabColor rgb="FFCCFFFF"/>
    <pageSetUpPr fitToPage="1"/>
  </sheetPr>
  <dimension ref="B1:AB28"/>
  <sheetViews>
    <sheetView view="pageBreakPreview" zoomScale="60" zoomScaleNormal="100" workbookViewId="0">
      <selection activeCell="F33" sqref="F33"/>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103</v>
      </c>
      <c r="D3" s="190" t="s">
        <v>81</v>
      </c>
      <c r="E3" s="206" t="s">
        <v>22</v>
      </c>
      <c r="F3" s="205" t="str">
        <f>VLOOKUP($C$3&amp;$D$3,'1-1.入居状況等の記録'!$A$5:$AE$20,9,FALSE)</f>
        <v>○</v>
      </c>
      <c r="I3" s="207" t="s">
        <v>156</v>
      </c>
      <c r="J3" s="208" t="s">
        <v>52</v>
      </c>
      <c r="K3" s="205" t="str">
        <f>VLOOKUP($C$3&amp;$D$3,'1-1.入居状況等の記録'!$A$5:$AE$20,22,FALSE)</f>
        <v>機器</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通院付添</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40.5" customHeight="1" x14ac:dyDescent="0.4">
      <c r="B9" s="166">
        <v>45950</v>
      </c>
      <c r="C9" s="38"/>
      <c r="D9" s="38"/>
      <c r="E9" s="38"/>
      <c r="F9" s="38"/>
      <c r="G9" s="38"/>
      <c r="H9" s="38"/>
      <c r="I9" s="38" t="s">
        <v>12</v>
      </c>
      <c r="J9" s="38"/>
      <c r="K9" s="38"/>
      <c r="L9" s="93" t="s">
        <v>232</v>
      </c>
      <c r="M9" s="38" t="s">
        <v>12</v>
      </c>
      <c r="N9" s="93"/>
      <c r="O9" s="93"/>
      <c r="P9" s="93"/>
      <c r="Q9" s="372" t="s">
        <v>264</v>
      </c>
      <c r="R9" s="373"/>
      <c r="S9" s="374"/>
      <c r="T9" s="38" t="s">
        <v>13</v>
      </c>
    </row>
    <row r="10" spans="2:28" ht="34.5" customHeight="1" x14ac:dyDescent="0.4">
      <c r="B10" s="166">
        <v>45981</v>
      </c>
      <c r="C10" s="38"/>
      <c r="D10" s="38"/>
      <c r="E10" s="38"/>
      <c r="F10" s="38"/>
      <c r="G10" s="38"/>
      <c r="H10" s="38"/>
      <c r="I10" s="38" t="s">
        <v>12</v>
      </c>
      <c r="J10" s="38"/>
      <c r="K10" s="38"/>
      <c r="L10" s="93"/>
      <c r="M10" s="38"/>
      <c r="N10" s="93"/>
      <c r="O10" s="93"/>
      <c r="P10" s="93"/>
      <c r="Q10" s="372" t="s">
        <v>265</v>
      </c>
      <c r="R10" s="373"/>
      <c r="S10" s="374"/>
      <c r="T10" s="38" t="s">
        <v>13</v>
      </c>
    </row>
    <row r="11" spans="2:28" ht="44.25" customHeight="1" x14ac:dyDescent="0.4">
      <c r="B11" s="166">
        <v>46011</v>
      </c>
      <c r="C11" s="38"/>
      <c r="D11" s="38"/>
      <c r="E11" s="38"/>
      <c r="F11" s="38"/>
      <c r="G11" s="38"/>
      <c r="H11" s="38"/>
      <c r="I11" s="38" t="s">
        <v>12</v>
      </c>
      <c r="J11" s="38"/>
      <c r="K11" s="38"/>
      <c r="L11" s="93" t="s">
        <v>232</v>
      </c>
      <c r="M11" s="38" t="s">
        <v>20</v>
      </c>
      <c r="N11" s="93"/>
      <c r="O11" s="93"/>
      <c r="P11" s="93"/>
      <c r="Q11" s="372" t="s">
        <v>266</v>
      </c>
      <c r="R11" s="373"/>
      <c r="S11" s="374"/>
      <c r="T11" s="38" t="s">
        <v>13</v>
      </c>
    </row>
    <row r="12" spans="2:28" ht="33" customHeight="1" x14ac:dyDescent="0.4">
      <c r="B12" s="83">
        <v>46042</v>
      </c>
      <c r="C12" s="38"/>
      <c r="D12" s="38"/>
      <c r="E12" s="38"/>
      <c r="F12" s="38"/>
      <c r="G12" s="38"/>
      <c r="H12" s="38"/>
      <c r="I12" s="38" t="s">
        <v>12</v>
      </c>
      <c r="J12" s="38"/>
      <c r="K12" s="38"/>
      <c r="L12" s="93"/>
      <c r="M12" s="93"/>
      <c r="N12" s="93"/>
      <c r="O12" s="93"/>
      <c r="P12" s="93"/>
      <c r="Q12" s="372" t="s">
        <v>267</v>
      </c>
      <c r="R12" s="373"/>
      <c r="S12" s="374"/>
      <c r="T12" s="38"/>
    </row>
    <row r="13" spans="2:28" ht="18.75" customHeight="1" x14ac:dyDescent="0.4">
      <c r="B13" s="83">
        <v>46052</v>
      </c>
      <c r="C13" s="38"/>
      <c r="D13" s="38"/>
      <c r="E13" s="38"/>
      <c r="F13" s="38"/>
      <c r="G13" s="38"/>
      <c r="H13" s="38"/>
      <c r="I13" s="38"/>
      <c r="J13" s="38"/>
      <c r="K13" s="38"/>
      <c r="L13" s="93"/>
      <c r="M13" s="93"/>
      <c r="N13" s="93"/>
      <c r="O13" s="93"/>
      <c r="P13" s="93" t="s">
        <v>1</v>
      </c>
      <c r="Q13" s="372" t="s">
        <v>233</v>
      </c>
      <c r="R13" s="373"/>
      <c r="S13" s="374"/>
      <c r="T13" s="38" t="s">
        <v>13</v>
      </c>
    </row>
    <row r="14" spans="2:28" ht="34.5" customHeight="1" x14ac:dyDescent="0.4">
      <c r="B14" s="83">
        <v>46058</v>
      </c>
      <c r="C14" s="38" t="s">
        <v>12</v>
      </c>
      <c r="D14" s="38" t="s">
        <v>12</v>
      </c>
      <c r="E14" s="38"/>
      <c r="F14" s="38"/>
      <c r="G14" s="38"/>
      <c r="H14" s="38"/>
      <c r="I14" s="38"/>
      <c r="J14" s="38"/>
      <c r="K14" s="38"/>
      <c r="L14" s="93"/>
      <c r="M14" s="93"/>
      <c r="N14" s="93"/>
      <c r="O14" s="93"/>
      <c r="P14" s="93"/>
      <c r="Q14" s="372" t="s">
        <v>268</v>
      </c>
      <c r="R14" s="373"/>
      <c r="S14" s="374"/>
      <c r="T14" s="38" t="s">
        <v>21</v>
      </c>
    </row>
    <row r="15" spans="2:28" x14ac:dyDescent="0.4">
      <c r="B15" s="83">
        <v>46073</v>
      </c>
      <c r="C15" s="38"/>
      <c r="D15" s="38"/>
      <c r="E15" s="38"/>
      <c r="F15" s="38"/>
      <c r="G15" s="38"/>
      <c r="H15" s="38"/>
      <c r="I15" s="38" t="s">
        <v>12</v>
      </c>
      <c r="J15" s="38"/>
      <c r="K15" s="38"/>
      <c r="L15" s="38"/>
      <c r="M15" s="38"/>
      <c r="N15" s="93"/>
      <c r="O15" s="93"/>
      <c r="P15" s="93"/>
      <c r="Q15" s="372" t="s">
        <v>263</v>
      </c>
      <c r="R15" s="373"/>
      <c r="S15" s="374"/>
      <c r="T15" s="38" t="s">
        <v>13</v>
      </c>
    </row>
    <row r="16" spans="2:28" x14ac:dyDescent="0.4">
      <c r="B16" s="83">
        <v>46101</v>
      </c>
      <c r="C16" s="38"/>
      <c r="D16" s="38"/>
      <c r="E16" s="38"/>
      <c r="F16" s="38"/>
      <c r="G16" s="38"/>
      <c r="H16" s="38"/>
      <c r="I16" s="38" t="s">
        <v>12</v>
      </c>
      <c r="J16" s="38"/>
      <c r="K16" s="38"/>
      <c r="L16" s="93"/>
      <c r="M16" s="93"/>
      <c r="N16" s="93"/>
      <c r="O16" s="93"/>
      <c r="P16" s="93"/>
      <c r="Q16" s="372" t="s">
        <v>263</v>
      </c>
      <c r="R16" s="373"/>
      <c r="S16" s="374"/>
      <c r="T16" s="38" t="s">
        <v>13</v>
      </c>
    </row>
    <row r="17" spans="2:20" x14ac:dyDescent="0.4">
      <c r="B17" s="83"/>
      <c r="C17" s="38"/>
      <c r="D17" s="38"/>
      <c r="E17" s="38"/>
      <c r="F17" s="38"/>
      <c r="G17" s="38"/>
      <c r="H17" s="38"/>
      <c r="I17" s="38"/>
      <c r="J17" s="38"/>
      <c r="K17" s="38"/>
      <c r="L17" s="93"/>
      <c r="M17" s="93"/>
      <c r="N17" s="93"/>
      <c r="O17" s="93"/>
      <c r="P17" s="93"/>
      <c r="Q17" s="372"/>
      <c r="R17" s="373"/>
      <c r="S17" s="374"/>
      <c r="T17" s="38"/>
    </row>
    <row r="18" spans="2:20" x14ac:dyDescent="0.4">
      <c r="B18" s="36"/>
      <c r="C18" s="38"/>
      <c r="D18" s="38"/>
      <c r="E18" s="38"/>
      <c r="F18" s="38"/>
      <c r="G18" s="38"/>
      <c r="H18" s="38"/>
      <c r="I18" s="38"/>
      <c r="J18" s="38"/>
      <c r="K18" s="38"/>
      <c r="L18" s="93"/>
      <c r="M18" s="93"/>
      <c r="N18" s="93"/>
      <c r="O18" s="93"/>
      <c r="P18" s="93"/>
      <c r="Q18" s="372"/>
      <c r="R18" s="373"/>
      <c r="S18" s="374"/>
      <c r="T18" s="38"/>
    </row>
    <row r="19" spans="2:20" x14ac:dyDescent="0.4">
      <c r="B19" s="36"/>
      <c r="C19" s="38"/>
      <c r="D19" s="38"/>
      <c r="E19" s="38"/>
      <c r="F19" s="38"/>
      <c r="G19" s="38"/>
      <c r="H19" s="38"/>
      <c r="I19" s="38"/>
      <c r="J19" s="38"/>
      <c r="K19" s="38"/>
      <c r="L19" s="93"/>
      <c r="M19" s="93"/>
      <c r="N19" s="93"/>
      <c r="O19" s="93"/>
      <c r="P19" s="93"/>
      <c r="Q19" s="372"/>
      <c r="R19" s="373"/>
      <c r="S19" s="374"/>
      <c r="T19" s="38"/>
    </row>
    <row r="20" spans="2:20" x14ac:dyDescent="0.4">
      <c r="B20" s="36"/>
      <c r="C20" s="38"/>
      <c r="D20" s="38"/>
      <c r="E20" s="38"/>
      <c r="F20" s="38"/>
      <c r="G20" s="38"/>
      <c r="H20" s="38"/>
      <c r="I20" s="38"/>
      <c r="J20" s="38"/>
      <c r="K20" s="38"/>
      <c r="L20" s="93"/>
      <c r="M20" s="93"/>
      <c r="N20" s="93"/>
      <c r="O20" s="93"/>
      <c r="P20" s="93"/>
      <c r="Q20" s="372"/>
      <c r="R20" s="373"/>
      <c r="S20" s="374"/>
      <c r="T20" s="38"/>
    </row>
    <row r="21" spans="2:20" x14ac:dyDescent="0.4">
      <c r="B21" s="36"/>
      <c r="C21" s="38"/>
      <c r="D21" s="35"/>
      <c r="E21" s="35"/>
      <c r="F21" s="35"/>
      <c r="G21" s="35"/>
      <c r="H21" s="35"/>
      <c r="I21" s="38"/>
      <c r="J21" s="38"/>
      <c r="K21" s="38"/>
      <c r="L21" s="93"/>
      <c r="M21" s="93"/>
      <c r="N21" s="93"/>
      <c r="O21" s="93"/>
      <c r="P21" s="93"/>
      <c r="Q21" s="372"/>
      <c r="R21" s="373"/>
      <c r="S21" s="374"/>
      <c r="T21" s="35"/>
    </row>
    <row r="22" spans="2:20" x14ac:dyDescent="0.4">
      <c r="B22" s="129" t="s">
        <v>18</v>
      </c>
      <c r="C22" s="169">
        <f>COUNTIF(C9:C21,"○")</f>
        <v>1</v>
      </c>
      <c r="D22" s="169">
        <f t="shared" ref="D22:O22" si="0">COUNTIF(D9:D21,"○")</f>
        <v>1</v>
      </c>
      <c r="E22" s="169">
        <f t="shared" si="0"/>
        <v>0</v>
      </c>
      <c r="F22" s="169">
        <f t="shared" si="0"/>
        <v>0</v>
      </c>
      <c r="G22" s="169">
        <f t="shared" si="0"/>
        <v>0</v>
      </c>
      <c r="H22" s="169">
        <f t="shared" si="0"/>
        <v>0</v>
      </c>
      <c r="I22" s="169">
        <f t="shared" si="0"/>
        <v>6</v>
      </c>
      <c r="J22" s="59"/>
      <c r="K22" s="169">
        <f t="shared" si="0"/>
        <v>0</v>
      </c>
      <c r="L22" s="59"/>
      <c r="M22" s="169">
        <f>COUNTIF(M9:M21,"○")</f>
        <v>1</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9:S9"/>
    <mergeCell ref="Q10:S10"/>
    <mergeCell ref="Q11:S11"/>
    <mergeCell ref="Q12:S12"/>
    <mergeCell ref="B5:B8"/>
    <mergeCell ref="C5:H5"/>
    <mergeCell ref="I5:I8"/>
    <mergeCell ref="J5:O5"/>
    <mergeCell ref="P5:P8"/>
    <mergeCell ref="L7:L8"/>
    <mergeCell ref="M7:M8"/>
    <mergeCell ref="N7:N8"/>
    <mergeCell ref="O7:O8"/>
    <mergeCell ref="T5:T8"/>
    <mergeCell ref="C6:C8"/>
    <mergeCell ref="D6:H6"/>
    <mergeCell ref="J6:K6"/>
    <mergeCell ref="L6:M6"/>
    <mergeCell ref="N6:O6"/>
    <mergeCell ref="D7:D8"/>
    <mergeCell ref="E7:E8"/>
    <mergeCell ref="J7:J8"/>
    <mergeCell ref="K7:K8"/>
    <mergeCell ref="Q5:S8"/>
    <mergeCell ref="Q13:S13"/>
    <mergeCell ref="Q21:S21"/>
    <mergeCell ref="Q22:S22"/>
    <mergeCell ref="K23:T23"/>
    <mergeCell ref="Q15:S15"/>
    <mergeCell ref="Q16:S16"/>
    <mergeCell ref="Q17:S17"/>
    <mergeCell ref="Q18:S18"/>
    <mergeCell ref="Q19:S19"/>
    <mergeCell ref="Q20:S20"/>
    <mergeCell ref="Q14:S14"/>
  </mergeCells>
  <phoneticPr fontId="1"/>
  <dataValidations count="1">
    <dataValidation type="list" allowBlank="1" showInputMessage="1" showErrorMessage="1" sqref="C9:H21" xr:uid="{00C0EA7F-40AA-4A2B-8550-814C3D11F9B1}">
      <formula1>"○"</formula1>
    </dataValidation>
  </dataValidations>
  <pageMargins left="0.7" right="0.7" top="0.75" bottom="0.75" header="0.3" footer="0.3"/>
  <pageSetup paperSize="8" fitToHeight="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C496B-CF70-4FF6-8444-681E92DAFE85}">
  <sheetPr>
    <tabColor rgb="FFCCFFFF"/>
    <pageSetUpPr fitToPage="1"/>
  </sheetPr>
  <dimension ref="B1:AB28"/>
  <sheetViews>
    <sheetView view="pageBreakPreview" zoomScale="60" zoomScaleNormal="100" workbookViewId="0">
      <selection activeCell="H32" sqref="H32"/>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104</v>
      </c>
      <c r="D3" s="190" t="s">
        <v>82</v>
      </c>
      <c r="E3" s="206" t="s">
        <v>22</v>
      </c>
      <c r="F3" s="205" t="str">
        <f>VLOOKUP($C$3&amp;$D$3,'1-1.入居状況等の記録'!$A$5:$AE$20,9,FALSE)</f>
        <v>○</v>
      </c>
      <c r="I3" s="207" t="s">
        <v>156</v>
      </c>
      <c r="J3" s="208" t="s">
        <v>52</v>
      </c>
      <c r="K3" s="205" t="str">
        <f>VLOOKUP($C$3&amp;$D$3,'1-1.入居状況等の記録'!$A$5:$AE$20,22,FALSE)</f>
        <v>電話</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なし</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40.5" customHeight="1" x14ac:dyDescent="0.4">
      <c r="B9" s="166">
        <v>45950</v>
      </c>
      <c r="C9" s="38"/>
      <c r="D9" s="38"/>
      <c r="E9" s="38"/>
      <c r="F9" s="38"/>
      <c r="G9" s="38"/>
      <c r="H9" s="38"/>
      <c r="I9" s="38" t="s">
        <v>12</v>
      </c>
      <c r="J9" s="38"/>
      <c r="K9" s="38"/>
      <c r="L9" s="93" t="s">
        <v>232</v>
      </c>
      <c r="M9" s="38" t="s">
        <v>12</v>
      </c>
      <c r="N9" s="93"/>
      <c r="O9" s="38"/>
      <c r="P9" s="38"/>
      <c r="Q9" s="372" t="s">
        <v>256</v>
      </c>
      <c r="R9" s="373"/>
      <c r="S9" s="374"/>
      <c r="T9" s="38" t="s">
        <v>13</v>
      </c>
    </row>
    <row r="10" spans="2:28" ht="34.5" customHeight="1" x14ac:dyDescent="0.4">
      <c r="B10" s="166">
        <v>45981</v>
      </c>
      <c r="C10" s="38"/>
      <c r="D10" s="38"/>
      <c r="E10" s="38"/>
      <c r="F10" s="38"/>
      <c r="G10" s="38"/>
      <c r="H10" s="38"/>
      <c r="I10" s="38" t="s">
        <v>12</v>
      </c>
      <c r="J10" s="38"/>
      <c r="K10" s="38"/>
      <c r="L10" s="93"/>
      <c r="M10" s="38"/>
      <c r="N10" s="93" t="s">
        <v>259</v>
      </c>
      <c r="O10" s="38" t="s">
        <v>12</v>
      </c>
      <c r="P10" s="38"/>
      <c r="Q10" s="372" t="s">
        <v>258</v>
      </c>
      <c r="R10" s="373"/>
      <c r="S10" s="374"/>
      <c r="T10" s="38" t="s">
        <v>13</v>
      </c>
    </row>
    <row r="11" spans="2:28" ht="27.75" customHeight="1" x14ac:dyDescent="0.4">
      <c r="B11" s="166">
        <v>46011</v>
      </c>
      <c r="C11" s="38"/>
      <c r="D11" s="38"/>
      <c r="E11" s="38"/>
      <c r="F11" s="38"/>
      <c r="G11" s="38"/>
      <c r="H11" s="38"/>
      <c r="I11" s="38" t="s">
        <v>12</v>
      </c>
      <c r="J11" s="38"/>
      <c r="K11" s="38"/>
      <c r="L11" s="93"/>
      <c r="M11" s="38"/>
      <c r="N11" s="93" t="s">
        <v>235</v>
      </c>
      <c r="O11" s="38" t="s">
        <v>12</v>
      </c>
      <c r="P11" s="38"/>
      <c r="Q11" s="372" t="s">
        <v>269</v>
      </c>
      <c r="R11" s="373"/>
      <c r="S11" s="374"/>
      <c r="T11" s="38" t="s">
        <v>13</v>
      </c>
    </row>
    <row r="12" spans="2:28" x14ac:dyDescent="0.4">
      <c r="B12" s="83">
        <v>46042</v>
      </c>
      <c r="C12" s="38"/>
      <c r="D12" s="38"/>
      <c r="E12" s="38"/>
      <c r="F12" s="38"/>
      <c r="G12" s="38"/>
      <c r="H12" s="38"/>
      <c r="I12" s="38" t="s">
        <v>12</v>
      </c>
      <c r="J12" s="38"/>
      <c r="K12" s="38"/>
      <c r="L12" s="93"/>
      <c r="M12" s="38"/>
      <c r="N12" s="93"/>
      <c r="O12" s="38"/>
      <c r="P12" s="38"/>
      <c r="Q12" s="372" t="s">
        <v>288</v>
      </c>
      <c r="R12" s="373"/>
      <c r="S12" s="374"/>
      <c r="T12" s="38" t="s">
        <v>13</v>
      </c>
    </row>
    <row r="13" spans="2:28" ht="18.75" customHeight="1" x14ac:dyDescent="0.4">
      <c r="B13" s="83">
        <v>46053</v>
      </c>
      <c r="C13" s="38"/>
      <c r="D13" s="38"/>
      <c r="E13" s="38"/>
      <c r="F13" s="38"/>
      <c r="G13" s="38"/>
      <c r="H13" s="38"/>
      <c r="I13" s="38"/>
      <c r="J13" s="38"/>
      <c r="K13" s="38"/>
      <c r="L13" s="93"/>
      <c r="M13" s="38"/>
      <c r="N13" s="93"/>
      <c r="O13" s="38"/>
      <c r="P13" s="38" t="s">
        <v>12</v>
      </c>
      <c r="Q13" s="372" t="s">
        <v>236</v>
      </c>
      <c r="R13" s="373"/>
      <c r="S13" s="374"/>
      <c r="T13" s="38" t="s">
        <v>13</v>
      </c>
    </row>
    <row r="14" spans="2:28" ht="24" customHeight="1" x14ac:dyDescent="0.4">
      <c r="B14" s="83"/>
      <c r="C14" s="38"/>
      <c r="D14" s="38"/>
      <c r="E14" s="38"/>
      <c r="F14" s="38"/>
      <c r="G14" s="38"/>
      <c r="H14" s="38"/>
      <c r="I14" s="38"/>
      <c r="J14" s="38"/>
      <c r="K14" s="38"/>
      <c r="L14" s="93"/>
      <c r="M14" s="38"/>
      <c r="N14" s="93"/>
      <c r="O14" s="38"/>
      <c r="P14" s="38"/>
      <c r="Q14" s="372"/>
      <c r="R14" s="373"/>
      <c r="S14" s="374"/>
      <c r="T14" s="38"/>
    </row>
    <row r="15" spans="2:28" x14ac:dyDescent="0.4">
      <c r="B15" s="83"/>
      <c r="C15" s="38"/>
      <c r="D15" s="38"/>
      <c r="E15" s="38"/>
      <c r="F15" s="38"/>
      <c r="G15" s="38"/>
      <c r="H15" s="38"/>
      <c r="I15" s="38"/>
      <c r="J15" s="38"/>
      <c r="K15" s="38"/>
      <c r="L15" s="38"/>
      <c r="M15" s="38"/>
      <c r="N15" s="93"/>
      <c r="O15" s="38"/>
      <c r="P15" s="38"/>
      <c r="Q15" s="372"/>
      <c r="R15" s="373"/>
      <c r="S15" s="374"/>
      <c r="T15" s="38"/>
    </row>
    <row r="16" spans="2:28" x14ac:dyDescent="0.4">
      <c r="B16" s="83"/>
      <c r="C16" s="38"/>
      <c r="D16" s="38"/>
      <c r="E16" s="38"/>
      <c r="F16" s="38"/>
      <c r="G16" s="38"/>
      <c r="H16" s="38"/>
      <c r="I16" s="38"/>
      <c r="J16" s="38"/>
      <c r="K16" s="38"/>
      <c r="L16" s="93"/>
      <c r="M16" s="38"/>
      <c r="N16" s="93"/>
      <c r="O16" s="38"/>
      <c r="P16" s="38"/>
      <c r="Q16" s="372"/>
      <c r="R16" s="373"/>
      <c r="S16" s="374"/>
      <c r="T16" s="38"/>
    </row>
    <row r="17" spans="2:20" x14ac:dyDescent="0.4">
      <c r="B17" s="83"/>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0</v>
      </c>
      <c r="D22" s="169">
        <f t="shared" ref="D22:O22" si="0">COUNTIF(D9:D21,"○")</f>
        <v>0</v>
      </c>
      <c r="E22" s="169">
        <f t="shared" si="0"/>
        <v>0</v>
      </c>
      <c r="F22" s="169">
        <f t="shared" si="0"/>
        <v>0</v>
      </c>
      <c r="G22" s="169">
        <f t="shared" si="0"/>
        <v>0</v>
      </c>
      <c r="H22" s="169">
        <f t="shared" si="0"/>
        <v>0</v>
      </c>
      <c r="I22" s="169">
        <f t="shared" si="0"/>
        <v>4</v>
      </c>
      <c r="J22" s="59"/>
      <c r="K22" s="169">
        <f t="shared" si="0"/>
        <v>0</v>
      </c>
      <c r="L22" s="59"/>
      <c r="M22" s="169">
        <f>COUNTIF(M9:M21,"○")</f>
        <v>1</v>
      </c>
      <c r="N22" s="59"/>
      <c r="O22" s="169">
        <f t="shared" si="0"/>
        <v>2</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13:S13"/>
    <mergeCell ref="Q21:S21"/>
    <mergeCell ref="Q22:S22"/>
    <mergeCell ref="K23:T23"/>
    <mergeCell ref="Q15:S15"/>
    <mergeCell ref="Q16:S16"/>
    <mergeCell ref="Q17:S17"/>
    <mergeCell ref="Q18:S18"/>
    <mergeCell ref="Q19:S19"/>
    <mergeCell ref="Q20:S20"/>
    <mergeCell ref="Q14:S14"/>
    <mergeCell ref="T5:T8"/>
    <mergeCell ref="C6:C8"/>
    <mergeCell ref="D6:H6"/>
    <mergeCell ref="J6:K6"/>
    <mergeCell ref="L6:M6"/>
    <mergeCell ref="N6:O6"/>
    <mergeCell ref="D7:D8"/>
    <mergeCell ref="E7:E8"/>
    <mergeCell ref="J7:J8"/>
    <mergeCell ref="K7:K8"/>
    <mergeCell ref="Q5:S8"/>
    <mergeCell ref="Q9:S9"/>
    <mergeCell ref="Q10:S10"/>
    <mergeCell ref="Q11:S11"/>
    <mergeCell ref="Q12:S12"/>
    <mergeCell ref="B5:B8"/>
    <mergeCell ref="C5:H5"/>
    <mergeCell ref="I5:I8"/>
    <mergeCell ref="J5:O5"/>
    <mergeCell ref="P5:P8"/>
    <mergeCell ref="L7:L8"/>
    <mergeCell ref="M7:M8"/>
    <mergeCell ref="N7:N8"/>
    <mergeCell ref="O7:O8"/>
  </mergeCells>
  <phoneticPr fontId="1"/>
  <dataValidations count="2">
    <dataValidation type="list" allowBlank="1" showInputMessage="1" showErrorMessage="1" sqref="C9:I21 P9:P21" xr:uid="{A37EC782-4B0D-40F6-A71C-BF1C98DF3E8B}">
      <formula1>"○"</formula1>
    </dataValidation>
    <dataValidation type="list" allowBlank="1" showInputMessage="1" showErrorMessage="1" sqref="K9:K21 M9:M21 O9:O21" xr:uid="{7B5C397B-E32E-4028-A7D5-431D91D39AF4}">
      <formula1>"○,●"</formula1>
    </dataValidation>
  </dataValidations>
  <pageMargins left="0.7" right="0.7" top="0.75" bottom="0.75" header="0.3" footer="0.3"/>
  <pageSetup paperSize="8" fitToHeight="0"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DDDBF-86BD-444D-892F-6C1EA85788D6}">
  <sheetPr>
    <tabColor rgb="FFCCFFFF"/>
    <pageSetUpPr fitToPage="1"/>
  </sheetPr>
  <dimension ref="B1:AB28"/>
  <sheetViews>
    <sheetView view="pageBreakPreview" zoomScale="60" zoomScaleNormal="100" workbookViewId="0">
      <selection activeCell="F27" sqref="F27"/>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201</v>
      </c>
      <c r="D3" s="190" t="s">
        <v>85</v>
      </c>
      <c r="E3" s="206" t="s">
        <v>22</v>
      </c>
      <c r="F3" s="205" t="str">
        <f>VLOOKUP($C$3&amp;$D$3,'1-1.入居状況等の記録'!$A$5:$AE$20,9,FALSE)</f>
        <v>-</v>
      </c>
      <c r="I3" s="207" t="s">
        <v>156</v>
      </c>
      <c r="J3" s="208" t="s">
        <v>52</v>
      </c>
      <c r="K3" s="205" t="str">
        <f>VLOOKUP($C$3&amp;$D$3,'1-1.入居状況等の記録'!$A$5:$AE$20,22,FALSE)</f>
        <v>-</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買い物支援</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28.5" customHeight="1" x14ac:dyDescent="0.4">
      <c r="B9" s="166">
        <v>46073</v>
      </c>
      <c r="C9" s="38"/>
      <c r="D9" s="38"/>
      <c r="E9" s="38"/>
      <c r="F9" s="38"/>
      <c r="G9" s="38"/>
      <c r="H9" s="38"/>
      <c r="I9" s="38" t="s">
        <v>12</v>
      </c>
      <c r="J9" s="38"/>
      <c r="K9" s="38"/>
      <c r="L9" s="93"/>
      <c r="M9" s="38"/>
      <c r="N9" s="93"/>
      <c r="O9" s="38"/>
      <c r="P9" s="38"/>
      <c r="Q9" s="372" t="s">
        <v>263</v>
      </c>
      <c r="R9" s="373"/>
      <c r="S9" s="374"/>
      <c r="T9" s="38" t="s">
        <v>13</v>
      </c>
    </row>
    <row r="10" spans="2:28" ht="28.5" customHeight="1" x14ac:dyDescent="0.4">
      <c r="B10" s="166">
        <v>46082</v>
      </c>
      <c r="C10" s="38"/>
      <c r="D10" s="38"/>
      <c r="E10" s="38"/>
      <c r="F10" s="38"/>
      <c r="G10" s="38"/>
      <c r="H10" s="38"/>
      <c r="I10" s="38"/>
      <c r="J10" s="38"/>
      <c r="K10" s="38"/>
      <c r="L10" s="38"/>
      <c r="M10" s="38"/>
      <c r="N10" s="93"/>
      <c r="O10" s="38"/>
      <c r="P10" s="38" t="s">
        <v>12</v>
      </c>
      <c r="Q10" s="372" t="s">
        <v>270</v>
      </c>
      <c r="R10" s="373"/>
      <c r="S10" s="374"/>
      <c r="T10" s="38" t="s">
        <v>13</v>
      </c>
    </row>
    <row r="11" spans="2:28" ht="28.5" customHeight="1" x14ac:dyDescent="0.4">
      <c r="B11" s="166">
        <v>46101</v>
      </c>
      <c r="C11" s="38"/>
      <c r="D11" s="38"/>
      <c r="E11" s="38"/>
      <c r="F11" s="38"/>
      <c r="G11" s="38"/>
      <c r="H11" s="38"/>
      <c r="I11" s="38" t="s">
        <v>12</v>
      </c>
      <c r="J11" s="38"/>
      <c r="K11" s="38"/>
      <c r="L11" s="38"/>
      <c r="M11" s="38"/>
      <c r="N11" s="93"/>
      <c r="O11" s="38"/>
      <c r="P11" s="38"/>
      <c r="Q11" s="372" t="s">
        <v>263</v>
      </c>
      <c r="R11" s="373"/>
      <c r="S11" s="374"/>
      <c r="T11" s="38" t="s">
        <v>13</v>
      </c>
    </row>
    <row r="12" spans="2:28" x14ac:dyDescent="0.4">
      <c r="B12" s="83"/>
      <c r="C12" s="38"/>
      <c r="D12" s="38"/>
      <c r="E12" s="38"/>
      <c r="F12" s="38"/>
      <c r="G12" s="38"/>
      <c r="H12" s="38"/>
      <c r="I12" s="38"/>
      <c r="J12" s="38"/>
      <c r="K12" s="38"/>
      <c r="L12" s="93"/>
      <c r="M12" s="38"/>
      <c r="N12" s="93"/>
      <c r="O12" s="38"/>
      <c r="P12" s="38"/>
      <c r="Q12" s="372"/>
      <c r="R12" s="373"/>
      <c r="S12" s="374"/>
      <c r="T12" s="38"/>
    </row>
    <row r="13" spans="2:28" ht="18.75" customHeight="1" x14ac:dyDescent="0.4">
      <c r="B13" s="83"/>
      <c r="C13" s="38"/>
      <c r="D13" s="38"/>
      <c r="E13" s="38"/>
      <c r="F13" s="38"/>
      <c r="G13" s="38"/>
      <c r="H13" s="38"/>
      <c r="I13" s="38"/>
      <c r="J13" s="38"/>
      <c r="K13" s="38"/>
      <c r="L13" s="93"/>
      <c r="M13" s="38"/>
      <c r="N13" s="93"/>
      <c r="O13" s="38"/>
      <c r="P13" s="38"/>
      <c r="Q13" s="372"/>
      <c r="R13" s="373"/>
      <c r="S13" s="374"/>
      <c r="T13" s="38"/>
    </row>
    <row r="14" spans="2:28" ht="19.5" customHeight="1" x14ac:dyDescent="0.4">
      <c r="B14" s="83"/>
      <c r="C14" s="38"/>
      <c r="D14" s="38"/>
      <c r="E14" s="38"/>
      <c r="F14" s="38"/>
      <c r="G14" s="38"/>
      <c r="H14" s="38"/>
      <c r="I14" s="38"/>
      <c r="J14" s="38"/>
      <c r="K14" s="38"/>
      <c r="L14" s="93"/>
      <c r="M14" s="38"/>
      <c r="N14" s="93"/>
      <c r="O14" s="38"/>
      <c r="P14" s="38"/>
      <c r="Q14" s="372"/>
      <c r="R14" s="373"/>
      <c r="S14" s="374"/>
      <c r="T14" s="38"/>
    </row>
    <row r="15" spans="2:28" x14ac:dyDescent="0.4">
      <c r="B15" s="83"/>
      <c r="C15" s="38"/>
      <c r="D15" s="38"/>
      <c r="E15" s="38"/>
      <c r="F15" s="38"/>
      <c r="G15" s="38"/>
      <c r="H15" s="38"/>
      <c r="I15" s="38"/>
      <c r="J15" s="38"/>
      <c r="K15" s="38"/>
      <c r="L15" s="38"/>
      <c r="M15" s="38"/>
      <c r="N15" s="93"/>
      <c r="O15" s="38"/>
      <c r="P15" s="38"/>
      <c r="Q15" s="372"/>
      <c r="R15" s="373"/>
      <c r="S15" s="374"/>
      <c r="T15" s="38"/>
    </row>
    <row r="16" spans="2:28" x14ac:dyDescent="0.4">
      <c r="B16" s="83"/>
      <c r="C16" s="38"/>
      <c r="D16" s="38"/>
      <c r="E16" s="38"/>
      <c r="F16" s="38"/>
      <c r="G16" s="38"/>
      <c r="H16" s="38"/>
      <c r="I16" s="38"/>
      <c r="J16" s="38"/>
      <c r="K16" s="38"/>
      <c r="L16" s="93"/>
      <c r="M16" s="38"/>
      <c r="N16" s="93"/>
      <c r="O16" s="38"/>
      <c r="P16" s="38"/>
      <c r="Q16" s="372"/>
      <c r="R16" s="373"/>
      <c r="S16" s="374"/>
      <c r="T16" s="38"/>
    </row>
    <row r="17" spans="2:20" x14ac:dyDescent="0.4">
      <c r="B17" s="83"/>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0</v>
      </c>
      <c r="D22" s="169">
        <f t="shared" ref="D22:O22" si="0">COUNTIF(D9:D21,"○")</f>
        <v>0</v>
      </c>
      <c r="E22" s="169">
        <f t="shared" si="0"/>
        <v>0</v>
      </c>
      <c r="F22" s="169">
        <f t="shared" si="0"/>
        <v>0</v>
      </c>
      <c r="G22" s="169">
        <f t="shared" si="0"/>
        <v>0</v>
      </c>
      <c r="H22" s="169">
        <f t="shared" si="0"/>
        <v>0</v>
      </c>
      <c r="I22" s="169">
        <f t="shared" si="0"/>
        <v>2</v>
      </c>
      <c r="J22" s="59"/>
      <c r="K22" s="169">
        <f t="shared" si="0"/>
        <v>0</v>
      </c>
      <c r="L22" s="59"/>
      <c r="M22" s="169">
        <f>COUNTIF(M9:M21,"○")</f>
        <v>0</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9:S9"/>
    <mergeCell ref="Q10:S10"/>
    <mergeCell ref="Q11:S11"/>
    <mergeCell ref="Q12:S12"/>
    <mergeCell ref="B5:B8"/>
    <mergeCell ref="C5:H5"/>
    <mergeCell ref="I5:I8"/>
    <mergeCell ref="J5:O5"/>
    <mergeCell ref="P5:P8"/>
    <mergeCell ref="L7:L8"/>
    <mergeCell ref="M7:M8"/>
    <mergeCell ref="N7:N8"/>
    <mergeCell ref="O7:O8"/>
    <mergeCell ref="T5:T8"/>
    <mergeCell ref="C6:C8"/>
    <mergeCell ref="D6:H6"/>
    <mergeCell ref="J6:K6"/>
    <mergeCell ref="L6:M6"/>
    <mergeCell ref="N6:O6"/>
    <mergeCell ref="D7:D8"/>
    <mergeCell ref="E7:E8"/>
    <mergeCell ref="J7:J8"/>
    <mergeCell ref="K7:K8"/>
    <mergeCell ref="Q5:S8"/>
    <mergeCell ref="Q13:S13"/>
    <mergeCell ref="Q21:S21"/>
    <mergeCell ref="Q22:S22"/>
    <mergeCell ref="K23:T23"/>
    <mergeCell ref="Q15:S15"/>
    <mergeCell ref="Q16:S16"/>
    <mergeCell ref="Q17:S17"/>
    <mergeCell ref="Q18:S18"/>
    <mergeCell ref="Q19:S19"/>
    <mergeCell ref="Q20:S20"/>
    <mergeCell ref="Q14:S14"/>
  </mergeCells>
  <phoneticPr fontId="1"/>
  <dataValidations count="2">
    <dataValidation type="list" allowBlank="1" showInputMessage="1" showErrorMessage="1" sqref="K9:K21 M9:M21 O9:O21" xr:uid="{E7EB8CF4-EE37-425B-82ED-4EFC9E81D4F3}">
      <formula1>"○,●"</formula1>
    </dataValidation>
    <dataValidation type="list" allowBlank="1" showInputMessage="1" showErrorMessage="1" sqref="P9:P21 C9:I21" xr:uid="{8B01AC3E-D11B-446E-99D2-C7B4D63A1F5F}">
      <formula1>"○"</formula1>
    </dataValidation>
  </dataValidations>
  <pageMargins left="0.7" right="0.7" top="0.75" bottom="0.75" header="0.3" footer="0.3"/>
  <pageSetup paperSize="8" fitToHeight="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55850-3AA0-433B-81D2-3D84D7361FC9}">
  <sheetPr>
    <tabColor rgb="FFCCFFFF"/>
    <pageSetUpPr fitToPage="1"/>
  </sheetPr>
  <dimension ref="B1:AB28"/>
  <sheetViews>
    <sheetView view="pageBreakPreview" zoomScale="60" zoomScaleNormal="100" workbookViewId="0">
      <selection activeCell="L36" sqref="L36"/>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202</v>
      </c>
      <c r="D3" s="190" t="s">
        <v>86</v>
      </c>
      <c r="E3" s="206" t="s">
        <v>22</v>
      </c>
      <c r="F3" s="205" t="str">
        <f>VLOOKUP($C$3&amp;$D$3,'1-1.入居状況等の記録'!$A$5:$AE$20,9,FALSE)</f>
        <v>-</v>
      </c>
      <c r="I3" s="207" t="s">
        <v>156</v>
      </c>
      <c r="J3" s="208" t="s">
        <v>52</v>
      </c>
      <c r="K3" s="205" t="str">
        <f>VLOOKUP($C$3&amp;$D$3,'1-1.入居状況等の記録'!$A$5:$AE$20,22,FALSE)</f>
        <v>-</v>
      </c>
      <c r="L3" s="208" t="s">
        <v>2</v>
      </c>
      <c r="M3" s="205" t="str">
        <f>VLOOKUP($C$3&amp;$D$3,'1-1.入居状況等の記録'!$A$5:$AE$20,23,FALSE)</f>
        <v>-</v>
      </c>
      <c r="N3" s="191" t="s">
        <v>23</v>
      </c>
      <c r="O3" s="195" t="s">
        <v>71</v>
      </c>
      <c r="P3" s="205" t="str">
        <f>VLOOKUP($C$3&amp;$D$3,'1-1.入居状況等の記録'!$A$5:$AE$20,15,FALSE)</f>
        <v>-</v>
      </c>
      <c r="Q3" s="195" t="s">
        <v>7</v>
      </c>
      <c r="R3" s="205" t="str">
        <f>IF(VLOOKUP($C$3&amp;$D$3,'1-1.入居状況等の記録'!$A$5:$AE$20,16,FALSE)=0,"",(VLOOKUP($C$3&amp;$D$3,'1-1.入居状況等の記録'!$A$5:$AE$20,16,FALSE)))</f>
        <v>なし</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21" customHeight="1" x14ac:dyDescent="0.4">
      <c r="B9" s="166"/>
      <c r="C9" s="38"/>
      <c r="D9" s="38"/>
      <c r="E9" s="38"/>
      <c r="F9" s="38"/>
      <c r="G9" s="38"/>
      <c r="H9" s="38"/>
      <c r="I9" s="38"/>
      <c r="J9" s="38"/>
      <c r="K9" s="38"/>
      <c r="L9" s="93"/>
      <c r="M9" s="38"/>
      <c r="N9" s="93"/>
      <c r="O9" s="38"/>
      <c r="P9" s="38"/>
      <c r="Q9" s="372"/>
      <c r="R9" s="373"/>
      <c r="S9" s="374"/>
      <c r="T9" s="38"/>
    </row>
    <row r="10" spans="2:28" ht="21" customHeight="1" x14ac:dyDescent="0.4">
      <c r="B10" s="166"/>
      <c r="C10" s="38"/>
      <c r="D10" s="38"/>
      <c r="E10" s="38"/>
      <c r="F10" s="38"/>
      <c r="G10" s="38"/>
      <c r="H10" s="38"/>
      <c r="I10" s="38"/>
      <c r="J10" s="38"/>
      <c r="K10" s="38"/>
      <c r="L10" s="93"/>
      <c r="M10" s="38"/>
      <c r="N10" s="93"/>
      <c r="O10" s="38"/>
      <c r="P10" s="38"/>
      <c r="Q10" s="372"/>
      <c r="R10" s="373"/>
      <c r="S10" s="374"/>
      <c r="T10" s="38"/>
    </row>
    <row r="11" spans="2:28" ht="21" customHeight="1" x14ac:dyDescent="0.4">
      <c r="B11" s="166"/>
      <c r="C11" s="38"/>
      <c r="D11" s="38"/>
      <c r="E11" s="38"/>
      <c r="F11" s="38"/>
      <c r="G11" s="38"/>
      <c r="H11" s="38"/>
      <c r="I11" s="38"/>
      <c r="J11" s="38"/>
      <c r="K11" s="38"/>
      <c r="L11" s="93"/>
      <c r="M11" s="38"/>
      <c r="N11" s="93"/>
      <c r="O11" s="38"/>
      <c r="P11" s="38"/>
      <c r="Q11" s="372"/>
      <c r="R11" s="373"/>
      <c r="S11" s="374"/>
      <c r="T11" s="38"/>
    </row>
    <row r="12" spans="2:28" ht="21" customHeight="1" x14ac:dyDescent="0.4">
      <c r="B12" s="166"/>
      <c r="C12" s="38"/>
      <c r="D12" s="38"/>
      <c r="E12" s="38"/>
      <c r="F12" s="38"/>
      <c r="G12" s="38"/>
      <c r="H12" s="38"/>
      <c r="I12" s="38"/>
      <c r="J12" s="38"/>
      <c r="K12" s="38"/>
      <c r="L12" s="93"/>
      <c r="M12" s="38"/>
      <c r="N12" s="93"/>
      <c r="O12" s="38"/>
      <c r="P12" s="38"/>
      <c r="Q12" s="372"/>
      <c r="R12" s="373"/>
      <c r="S12" s="374"/>
      <c r="T12" s="38"/>
    </row>
    <row r="13" spans="2:28" ht="18.75" customHeight="1" x14ac:dyDescent="0.4">
      <c r="B13" s="166"/>
      <c r="C13" s="38"/>
      <c r="D13" s="38"/>
      <c r="E13" s="38"/>
      <c r="F13" s="38"/>
      <c r="G13" s="38"/>
      <c r="H13" s="38"/>
      <c r="I13" s="38"/>
      <c r="J13" s="38"/>
      <c r="K13" s="38"/>
      <c r="L13" s="93"/>
      <c r="M13" s="38"/>
      <c r="N13" s="93"/>
      <c r="O13" s="38"/>
      <c r="P13" s="38"/>
      <c r="Q13" s="372"/>
      <c r="R13" s="373"/>
      <c r="S13" s="374"/>
      <c r="T13" s="38"/>
    </row>
    <row r="14" spans="2:28" ht="21.75" customHeight="1" x14ac:dyDescent="0.4">
      <c r="B14" s="166"/>
      <c r="C14" s="38"/>
      <c r="D14" s="38"/>
      <c r="E14" s="38"/>
      <c r="F14" s="38"/>
      <c r="G14" s="38"/>
      <c r="H14" s="38"/>
      <c r="I14" s="38"/>
      <c r="J14" s="38"/>
      <c r="K14" s="38"/>
      <c r="L14" s="93"/>
      <c r="M14" s="38"/>
      <c r="N14" s="93"/>
      <c r="O14" s="38"/>
      <c r="P14" s="38"/>
      <c r="Q14" s="372"/>
      <c r="R14" s="373"/>
      <c r="S14" s="374"/>
      <c r="T14" s="38"/>
    </row>
    <row r="15" spans="2:28" x14ac:dyDescent="0.4">
      <c r="B15" s="166"/>
      <c r="C15" s="38"/>
      <c r="D15" s="38"/>
      <c r="E15" s="38"/>
      <c r="F15" s="38"/>
      <c r="G15" s="38"/>
      <c r="H15" s="38"/>
      <c r="I15" s="38"/>
      <c r="J15" s="38"/>
      <c r="K15" s="38"/>
      <c r="L15" s="38"/>
      <c r="M15" s="38"/>
      <c r="N15" s="93"/>
      <c r="O15" s="38"/>
      <c r="P15" s="38"/>
      <c r="Q15" s="372"/>
      <c r="R15" s="373"/>
      <c r="S15" s="374"/>
      <c r="T15" s="38"/>
    </row>
    <row r="16" spans="2:28" x14ac:dyDescent="0.4">
      <c r="B16" s="166"/>
      <c r="C16" s="38"/>
      <c r="D16" s="38"/>
      <c r="E16" s="38"/>
      <c r="F16" s="38"/>
      <c r="G16" s="38"/>
      <c r="H16" s="38"/>
      <c r="I16" s="38"/>
      <c r="J16" s="38"/>
      <c r="K16" s="38"/>
      <c r="L16" s="93"/>
      <c r="M16" s="38"/>
      <c r="N16" s="93"/>
      <c r="O16" s="38"/>
      <c r="P16" s="38"/>
      <c r="Q16" s="372"/>
      <c r="R16" s="373"/>
      <c r="S16" s="374"/>
      <c r="T16" s="38"/>
    </row>
    <row r="17" spans="2:20" x14ac:dyDescent="0.4">
      <c r="B17" s="166"/>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0</v>
      </c>
      <c r="D22" s="169">
        <f t="shared" ref="D22:O22" si="0">COUNTIF(D9:D21,"○")</f>
        <v>0</v>
      </c>
      <c r="E22" s="169">
        <f t="shared" si="0"/>
        <v>0</v>
      </c>
      <c r="F22" s="169">
        <f t="shared" si="0"/>
        <v>0</v>
      </c>
      <c r="G22" s="169">
        <f t="shared" si="0"/>
        <v>0</v>
      </c>
      <c r="H22" s="169">
        <f t="shared" si="0"/>
        <v>0</v>
      </c>
      <c r="I22" s="169">
        <f t="shared" si="0"/>
        <v>0</v>
      </c>
      <c r="J22" s="59"/>
      <c r="K22" s="169">
        <f t="shared" si="0"/>
        <v>0</v>
      </c>
      <c r="L22" s="59"/>
      <c r="M22" s="169">
        <f>COUNTIF(M9:M21,"○")</f>
        <v>0</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9:S9"/>
    <mergeCell ref="Q10:S10"/>
    <mergeCell ref="Q11:S11"/>
    <mergeCell ref="Q12:S12"/>
    <mergeCell ref="B5:B8"/>
    <mergeCell ref="C5:H5"/>
    <mergeCell ref="I5:I8"/>
    <mergeCell ref="J5:O5"/>
    <mergeCell ref="P5:P8"/>
    <mergeCell ref="L7:L8"/>
    <mergeCell ref="M7:M8"/>
    <mergeCell ref="N7:N8"/>
    <mergeCell ref="O7:O8"/>
    <mergeCell ref="T5:T8"/>
    <mergeCell ref="C6:C8"/>
    <mergeCell ref="D6:H6"/>
    <mergeCell ref="J6:K6"/>
    <mergeCell ref="L6:M6"/>
    <mergeCell ref="N6:O6"/>
    <mergeCell ref="D7:D8"/>
    <mergeCell ref="E7:E8"/>
    <mergeCell ref="J7:J8"/>
    <mergeCell ref="K7:K8"/>
    <mergeCell ref="Q5:S8"/>
    <mergeCell ref="Q13:S13"/>
    <mergeCell ref="Q21:S21"/>
    <mergeCell ref="Q22:S22"/>
    <mergeCell ref="K23:T23"/>
    <mergeCell ref="Q15:S15"/>
    <mergeCell ref="Q16:S16"/>
    <mergeCell ref="Q17:S17"/>
    <mergeCell ref="Q18:S18"/>
    <mergeCell ref="Q19:S19"/>
    <mergeCell ref="Q20:S20"/>
    <mergeCell ref="Q14:S14"/>
  </mergeCells>
  <phoneticPr fontId="1"/>
  <dataValidations count="2">
    <dataValidation type="list" allowBlank="1" showInputMessage="1" showErrorMessage="1" sqref="P9:P21 C9:I21" xr:uid="{7A606E5C-D44A-4641-B1F4-3CA3C727A399}">
      <formula1>"○"</formula1>
    </dataValidation>
    <dataValidation type="list" allowBlank="1" showInputMessage="1" showErrorMessage="1" sqref="K9:K21 M9:M21 O9:O21" xr:uid="{59C251EC-B300-4793-BE45-AA055699D617}">
      <formula1>"○,●"</formula1>
    </dataValidation>
  </dataValidations>
  <pageMargins left="0.7" right="0.7" top="0.75" bottom="0.75" header="0.3" footer="0.3"/>
  <pageSetup paperSize="8" fitToHeight="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B7E213-5326-490C-8B25-A5286CA830E2}">
  <sheetPr>
    <tabColor rgb="FFCCFFFF"/>
    <pageSetUpPr fitToPage="1"/>
  </sheetPr>
  <dimension ref="B1:AB28"/>
  <sheetViews>
    <sheetView view="pageBreakPreview" zoomScale="60" zoomScaleNormal="100" workbookViewId="0">
      <selection activeCell="B3" sqref="B3"/>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203</v>
      </c>
      <c r="D3" s="190" t="s">
        <v>84</v>
      </c>
      <c r="E3" s="206" t="s">
        <v>22</v>
      </c>
      <c r="F3" s="205" t="str">
        <f>VLOOKUP($C$3&amp;$D$3,'1-1.入居状況等の記録'!$A$5:$AE$20,9,FALSE)</f>
        <v>○</v>
      </c>
      <c r="I3" s="207" t="s">
        <v>156</v>
      </c>
      <c r="J3" s="208" t="s">
        <v>52</v>
      </c>
      <c r="K3" s="205" t="str">
        <f>VLOOKUP($C$3&amp;$D$3,'1-1.入居状況等の記録'!$A$5:$AE$20,22,FALSE)</f>
        <v>機器</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なし</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30" customHeight="1" x14ac:dyDescent="0.4">
      <c r="B9" s="166">
        <v>46042</v>
      </c>
      <c r="C9" s="38"/>
      <c r="D9" s="38"/>
      <c r="E9" s="38"/>
      <c r="F9" s="38"/>
      <c r="G9" s="38"/>
      <c r="H9" s="38"/>
      <c r="I9" s="38" t="s">
        <v>12</v>
      </c>
      <c r="J9" s="38"/>
      <c r="K9" s="38"/>
      <c r="L9" s="93"/>
      <c r="M9" s="38"/>
      <c r="N9" s="93"/>
      <c r="O9" s="38"/>
      <c r="P9" s="38"/>
      <c r="Q9" s="372" t="s">
        <v>263</v>
      </c>
      <c r="R9" s="373"/>
      <c r="S9" s="374"/>
      <c r="T9" s="38" t="s">
        <v>13</v>
      </c>
    </row>
    <row r="10" spans="2:28" ht="30" customHeight="1" x14ac:dyDescent="0.4">
      <c r="B10" s="166">
        <v>46073</v>
      </c>
      <c r="C10" s="38"/>
      <c r="D10" s="38"/>
      <c r="E10" s="38"/>
      <c r="F10" s="38"/>
      <c r="G10" s="38"/>
      <c r="H10" s="38"/>
      <c r="I10" s="38" t="s">
        <v>12</v>
      </c>
      <c r="J10" s="38"/>
      <c r="K10" s="38"/>
      <c r="L10" s="93"/>
      <c r="M10" s="38"/>
      <c r="N10" s="93"/>
      <c r="O10" s="38"/>
      <c r="P10" s="38"/>
      <c r="Q10" s="372" t="s">
        <v>263</v>
      </c>
      <c r="R10" s="373"/>
      <c r="S10" s="374"/>
      <c r="T10" s="38" t="s">
        <v>13</v>
      </c>
    </row>
    <row r="11" spans="2:28" ht="30" customHeight="1" x14ac:dyDescent="0.4">
      <c r="B11" s="166">
        <v>46101</v>
      </c>
      <c r="C11" s="38"/>
      <c r="D11" s="38"/>
      <c r="E11" s="38"/>
      <c r="F11" s="38"/>
      <c r="G11" s="38"/>
      <c r="H11" s="38"/>
      <c r="I11" s="38" t="s">
        <v>12</v>
      </c>
      <c r="J11" s="38"/>
      <c r="K11" s="38"/>
      <c r="L11" s="93"/>
      <c r="M11" s="38"/>
      <c r="N11" s="93"/>
      <c r="O11" s="38"/>
      <c r="P11" s="38"/>
      <c r="Q11" s="372" t="s">
        <v>263</v>
      </c>
      <c r="R11" s="373"/>
      <c r="S11" s="374"/>
      <c r="T11" s="38" t="s">
        <v>13</v>
      </c>
    </row>
    <row r="12" spans="2:28" ht="30" customHeight="1" x14ac:dyDescent="0.4">
      <c r="B12" s="166"/>
      <c r="C12" s="38"/>
      <c r="D12" s="38"/>
      <c r="E12" s="38"/>
      <c r="F12" s="38"/>
      <c r="G12" s="38"/>
      <c r="H12" s="38"/>
      <c r="I12" s="38"/>
      <c r="J12" s="38"/>
      <c r="K12" s="38"/>
      <c r="L12" s="93"/>
      <c r="M12" s="38"/>
      <c r="N12" s="93"/>
      <c r="O12" s="38"/>
      <c r="P12" s="38"/>
      <c r="Q12" s="372"/>
      <c r="R12" s="373"/>
      <c r="S12" s="374"/>
      <c r="T12" s="38"/>
    </row>
    <row r="13" spans="2:28" ht="30" customHeight="1" x14ac:dyDescent="0.4">
      <c r="B13" s="166"/>
      <c r="C13" s="38"/>
      <c r="D13" s="38"/>
      <c r="E13" s="38"/>
      <c r="F13" s="38"/>
      <c r="G13" s="38"/>
      <c r="H13" s="38"/>
      <c r="I13" s="38"/>
      <c r="J13" s="38"/>
      <c r="K13" s="38"/>
      <c r="L13" s="93"/>
      <c r="M13" s="38"/>
      <c r="N13" s="93"/>
      <c r="O13" s="38"/>
      <c r="P13" s="38"/>
      <c r="Q13" s="372"/>
      <c r="R13" s="373"/>
      <c r="S13" s="374"/>
      <c r="T13" s="38"/>
    </row>
    <row r="14" spans="2:28" ht="30" customHeight="1" x14ac:dyDescent="0.4">
      <c r="B14" s="166"/>
      <c r="C14" s="38"/>
      <c r="D14" s="38"/>
      <c r="E14" s="38"/>
      <c r="F14" s="38"/>
      <c r="G14" s="38"/>
      <c r="H14" s="38"/>
      <c r="I14" s="38"/>
      <c r="J14" s="38"/>
      <c r="K14" s="38"/>
      <c r="L14" s="93"/>
      <c r="M14" s="38"/>
      <c r="N14" s="93"/>
      <c r="O14" s="38"/>
      <c r="P14" s="38"/>
      <c r="Q14" s="372"/>
      <c r="R14" s="373"/>
      <c r="S14" s="374"/>
      <c r="T14" s="38"/>
    </row>
    <row r="15" spans="2:28" x14ac:dyDescent="0.4">
      <c r="B15" s="166"/>
      <c r="C15" s="38"/>
      <c r="D15" s="38"/>
      <c r="E15" s="38"/>
      <c r="F15" s="38"/>
      <c r="G15" s="38"/>
      <c r="H15" s="38"/>
      <c r="I15" s="38"/>
      <c r="J15" s="38"/>
      <c r="K15" s="38"/>
      <c r="L15" s="38"/>
      <c r="M15" s="38"/>
      <c r="N15" s="93"/>
      <c r="O15" s="38"/>
      <c r="P15" s="38"/>
      <c r="Q15" s="372"/>
      <c r="R15" s="373"/>
      <c r="S15" s="374"/>
      <c r="T15" s="38"/>
    </row>
    <row r="16" spans="2:28" x14ac:dyDescent="0.4">
      <c r="B16" s="166"/>
      <c r="C16" s="38"/>
      <c r="D16" s="38"/>
      <c r="E16" s="38"/>
      <c r="F16" s="38"/>
      <c r="G16" s="38"/>
      <c r="H16" s="38"/>
      <c r="I16" s="38"/>
      <c r="J16" s="38"/>
      <c r="K16" s="38"/>
      <c r="L16" s="93"/>
      <c r="M16" s="38"/>
      <c r="N16" s="93"/>
      <c r="O16" s="38"/>
      <c r="P16" s="38"/>
      <c r="Q16" s="372"/>
      <c r="R16" s="373"/>
      <c r="S16" s="374"/>
      <c r="T16" s="38"/>
    </row>
    <row r="17" spans="2:20" x14ac:dyDescent="0.4">
      <c r="B17" s="166"/>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0</v>
      </c>
      <c r="D22" s="169">
        <f t="shared" ref="D22:O22" si="0">COUNTIF(D9:D21,"○")</f>
        <v>0</v>
      </c>
      <c r="E22" s="169">
        <f t="shared" si="0"/>
        <v>0</v>
      </c>
      <c r="F22" s="169">
        <f t="shared" si="0"/>
        <v>0</v>
      </c>
      <c r="G22" s="169">
        <f t="shared" si="0"/>
        <v>0</v>
      </c>
      <c r="H22" s="169">
        <f t="shared" si="0"/>
        <v>0</v>
      </c>
      <c r="I22" s="169">
        <f t="shared" si="0"/>
        <v>3</v>
      </c>
      <c r="J22" s="59"/>
      <c r="K22" s="169">
        <f t="shared" si="0"/>
        <v>0</v>
      </c>
      <c r="L22" s="59"/>
      <c r="M22" s="169">
        <f>COUNTIF(M9:M21,"○")</f>
        <v>0</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9:S9"/>
    <mergeCell ref="Q10:S10"/>
    <mergeCell ref="Q11:S11"/>
    <mergeCell ref="Q12:S12"/>
    <mergeCell ref="B5:B8"/>
    <mergeCell ref="C5:H5"/>
    <mergeCell ref="I5:I8"/>
    <mergeCell ref="J5:O5"/>
    <mergeCell ref="P5:P8"/>
    <mergeCell ref="L7:L8"/>
    <mergeCell ref="M7:M8"/>
    <mergeCell ref="N7:N8"/>
    <mergeCell ref="O7:O8"/>
    <mergeCell ref="T5:T8"/>
    <mergeCell ref="C6:C8"/>
    <mergeCell ref="D6:H6"/>
    <mergeCell ref="J6:K6"/>
    <mergeCell ref="L6:M6"/>
    <mergeCell ref="N6:O6"/>
    <mergeCell ref="D7:D8"/>
    <mergeCell ref="E7:E8"/>
    <mergeCell ref="J7:J8"/>
    <mergeCell ref="K7:K8"/>
    <mergeCell ref="Q5:S8"/>
    <mergeCell ref="Q13:S13"/>
    <mergeCell ref="Q21:S21"/>
    <mergeCell ref="Q22:S22"/>
    <mergeCell ref="K23:T23"/>
    <mergeCell ref="Q15:S15"/>
    <mergeCell ref="Q16:S16"/>
    <mergeCell ref="Q17:S17"/>
    <mergeCell ref="Q18:S18"/>
    <mergeCell ref="Q19:S19"/>
    <mergeCell ref="Q20:S20"/>
    <mergeCell ref="Q14:S14"/>
  </mergeCells>
  <phoneticPr fontId="1"/>
  <dataValidations count="2">
    <dataValidation type="list" allowBlank="1" showInputMessage="1" showErrorMessage="1" sqref="M9:M21 O9:O21 K9:K21" xr:uid="{919405CE-AABD-4BF9-8230-A0F084B8A935}">
      <formula1>"○,●"</formula1>
    </dataValidation>
    <dataValidation type="list" allowBlank="1" showInputMessage="1" showErrorMessage="1" sqref="P9:P21 C9:I21" xr:uid="{021DDC3A-D2E0-4981-9921-A8959A8E7597}">
      <formula1>"○"</formula1>
    </dataValidation>
  </dataValidations>
  <pageMargins left="0.7" right="0.7" top="0.75" bottom="0.75" header="0.3" footer="0.3"/>
  <pageSetup paperSize="8" fitToHeight="0"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796EC-818D-4CBA-9EAF-90628BA58061}">
  <sheetPr>
    <tabColor rgb="FFCCFFFF"/>
    <pageSetUpPr fitToPage="1"/>
  </sheetPr>
  <dimension ref="B1:AB28"/>
  <sheetViews>
    <sheetView view="pageBreakPreview" zoomScale="60" zoomScaleNormal="100" workbookViewId="0">
      <selection activeCell="T37" sqref="T37"/>
    </sheetView>
  </sheetViews>
  <sheetFormatPr defaultRowHeight="18.75" x14ac:dyDescent="0.4"/>
  <cols>
    <col min="1" max="1" width="3.625" customWidth="1"/>
    <col min="2" max="2" width="12.25" customWidth="1"/>
    <col min="7" max="7" width="9.25" customWidth="1"/>
    <col min="8" max="8" width="12.25" customWidth="1"/>
    <col min="10" max="10" width="8.375" customWidth="1"/>
    <col min="11" max="11" width="7.5" bestFit="1" customWidth="1"/>
    <col min="12" max="12" width="8.75" customWidth="1"/>
    <col min="13" max="13" width="7.5" bestFit="1" customWidth="1"/>
    <col min="14" max="14" width="8.75" customWidth="1"/>
    <col min="15" max="15" width="7.5" bestFit="1" customWidth="1"/>
    <col min="16" max="16" width="8.125" customWidth="1"/>
    <col min="17" max="18" width="11.125" customWidth="1"/>
  </cols>
  <sheetData>
    <row r="1" spans="2:28" x14ac:dyDescent="0.4">
      <c r="B1" s="40" t="s">
        <v>296</v>
      </c>
      <c r="C1" s="43"/>
      <c r="D1" s="43"/>
      <c r="E1" s="43"/>
      <c r="F1" s="43"/>
      <c r="G1" s="43"/>
      <c r="H1" s="43"/>
      <c r="I1" s="43"/>
    </row>
    <row r="2" spans="2:28" x14ac:dyDescent="0.4">
      <c r="B2" s="43" t="s">
        <v>295</v>
      </c>
      <c r="C2" s="43"/>
      <c r="D2" s="43"/>
      <c r="E2" s="43"/>
      <c r="F2" s="43"/>
      <c r="G2" s="43"/>
      <c r="K2" s="43" t="s">
        <v>174</v>
      </c>
    </row>
    <row r="3" spans="2:28" ht="18.75" customHeight="1" x14ac:dyDescent="0.4">
      <c r="B3" s="225" t="s">
        <v>293</v>
      </c>
      <c r="C3" s="190">
        <v>204</v>
      </c>
      <c r="D3" s="190" t="s">
        <v>83</v>
      </c>
      <c r="E3" s="206" t="s">
        <v>22</v>
      </c>
      <c r="F3" s="205" t="str">
        <f>VLOOKUP($C$3&amp;$D$3,'1-1.入居状況等の記録'!$A$5:$AE$20,9,FALSE)</f>
        <v>○</v>
      </c>
      <c r="I3" s="207" t="s">
        <v>156</v>
      </c>
      <c r="J3" s="208" t="s">
        <v>52</v>
      </c>
      <c r="K3" s="205" t="str">
        <f>VLOOKUP($C$3&amp;$D$3,'1-1.入居状況等の記録'!$A$5:$AE$20,22,FALSE)</f>
        <v>電話</v>
      </c>
      <c r="L3" s="208" t="s">
        <v>2</v>
      </c>
      <c r="M3" s="205" t="str">
        <f>VLOOKUP($C$3&amp;$D$3,'1-1.入居状況等の記録'!$A$5:$AE$20,23,FALSE)</f>
        <v>訪問</v>
      </c>
      <c r="N3" s="191" t="s">
        <v>72</v>
      </c>
      <c r="O3" s="195" t="s">
        <v>71</v>
      </c>
      <c r="P3" s="205" t="str">
        <f>VLOOKUP($C$3&amp;$D$3,'1-1.入居状況等の記録'!$A$5:$AE$20,15,FALSE)</f>
        <v>○</v>
      </c>
      <c r="Q3" s="195" t="s">
        <v>7</v>
      </c>
      <c r="R3" s="205" t="str">
        <f>IF(VLOOKUP($C$3&amp;$D$3,'1-1.入居状況等の記録'!$A$5:$AE$20,16,FALSE)=0,"",(VLOOKUP($C$3&amp;$D$3,'1-1.入居状況等の記録'!$A$5:$AE$20,16,FALSE)))</f>
        <v>なし</v>
      </c>
      <c r="W3" s="31"/>
      <c r="Y3" s="31"/>
      <c r="Z3" s="31"/>
      <c r="AA3" s="31"/>
      <c r="AB3" s="31"/>
    </row>
    <row r="4" spans="2:28" ht="22.5" customHeight="1" x14ac:dyDescent="0.4">
      <c r="E4" s="44" t="s">
        <v>57</v>
      </c>
      <c r="F4" s="44"/>
      <c r="G4" s="228" t="s">
        <v>251</v>
      </c>
      <c r="H4" s="229" t="s">
        <v>252</v>
      </c>
      <c r="R4" s="2"/>
    </row>
    <row r="5" spans="2:28" ht="18.75" customHeight="1" x14ac:dyDescent="0.4">
      <c r="B5" s="345" t="s">
        <v>69</v>
      </c>
      <c r="C5" s="342" t="s">
        <v>67</v>
      </c>
      <c r="D5" s="343"/>
      <c r="E5" s="343"/>
      <c r="F5" s="343"/>
      <c r="G5" s="343"/>
      <c r="H5" s="344"/>
      <c r="I5" s="350" t="s">
        <v>77</v>
      </c>
      <c r="J5" s="342" t="s">
        <v>73</v>
      </c>
      <c r="K5" s="343"/>
      <c r="L5" s="343"/>
      <c r="M5" s="343"/>
      <c r="N5" s="343"/>
      <c r="O5" s="344"/>
      <c r="P5" s="350" t="s">
        <v>160</v>
      </c>
      <c r="Q5" s="377" t="s">
        <v>75</v>
      </c>
      <c r="R5" s="379"/>
      <c r="S5" s="380"/>
      <c r="T5" s="345" t="s">
        <v>76</v>
      </c>
    </row>
    <row r="6" spans="2:28" ht="18.75" customHeight="1" x14ac:dyDescent="0.4">
      <c r="B6" s="345"/>
      <c r="C6" s="350" t="s">
        <v>229</v>
      </c>
      <c r="D6" s="342" t="s">
        <v>36</v>
      </c>
      <c r="E6" s="343"/>
      <c r="F6" s="343"/>
      <c r="G6" s="343"/>
      <c r="H6" s="344"/>
      <c r="I6" s="375"/>
      <c r="J6" s="342" t="s">
        <v>103</v>
      </c>
      <c r="K6" s="344"/>
      <c r="L6" s="342" t="s">
        <v>104</v>
      </c>
      <c r="M6" s="344"/>
      <c r="N6" s="342" t="s">
        <v>105</v>
      </c>
      <c r="O6" s="344"/>
      <c r="P6" s="375"/>
      <c r="Q6" s="381"/>
      <c r="R6" s="382"/>
      <c r="S6" s="383"/>
      <c r="T6" s="345"/>
    </row>
    <row r="7" spans="2:28" ht="18" customHeight="1" x14ac:dyDescent="0.4">
      <c r="B7" s="345"/>
      <c r="C7" s="375"/>
      <c r="D7" s="350" t="s">
        <v>40</v>
      </c>
      <c r="E7" s="377" t="s">
        <v>39</v>
      </c>
      <c r="F7" s="192"/>
      <c r="G7" s="193"/>
      <c r="H7" s="194"/>
      <c r="I7" s="375"/>
      <c r="J7" s="350" t="s">
        <v>44</v>
      </c>
      <c r="K7" s="350" t="s">
        <v>74</v>
      </c>
      <c r="L7" s="350" t="s">
        <v>44</v>
      </c>
      <c r="M7" s="350" t="s">
        <v>74</v>
      </c>
      <c r="N7" s="350" t="s">
        <v>44</v>
      </c>
      <c r="O7" s="350" t="s">
        <v>74</v>
      </c>
      <c r="P7" s="375"/>
      <c r="Q7" s="381"/>
      <c r="R7" s="382"/>
      <c r="S7" s="383"/>
      <c r="T7" s="345"/>
    </row>
    <row r="8" spans="2:28" ht="21" customHeight="1" x14ac:dyDescent="0.4">
      <c r="B8" s="345"/>
      <c r="C8" s="351"/>
      <c r="D8" s="351"/>
      <c r="E8" s="378"/>
      <c r="F8" s="177" t="s">
        <v>120</v>
      </c>
      <c r="G8" s="180" t="s">
        <v>37</v>
      </c>
      <c r="H8" s="180" t="s">
        <v>38</v>
      </c>
      <c r="I8" s="351"/>
      <c r="J8" s="351"/>
      <c r="K8" s="351"/>
      <c r="L8" s="351"/>
      <c r="M8" s="351"/>
      <c r="N8" s="351"/>
      <c r="O8" s="351"/>
      <c r="P8" s="351"/>
      <c r="Q8" s="378"/>
      <c r="R8" s="384"/>
      <c r="S8" s="385"/>
      <c r="T8" s="345"/>
    </row>
    <row r="9" spans="2:28" ht="51" customHeight="1" x14ac:dyDescent="0.4">
      <c r="B9" s="166">
        <v>46037</v>
      </c>
      <c r="C9" s="38"/>
      <c r="D9" s="38"/>
      <c r="E9" s="38"/>
      <c r="F9" s="38"/>
      <c r="G9" s="38"/>
      <c r="H9" s="38"/>
      <c r="I9" s="38" t="s">
        <v>12</v>
      </c>
      <c r="J9" s="38"/>
      <c r="K9" s="38"/>
      <c r="L9" s="93" t="s">
        <v>271</v>
      </c>
      <c r="M9" s="38" t="s">
        <v>12</v>
      </c>
      <c r="N9" s="93"/>
      <c r="O9" s="38"/>
      <c r="P9" s="38"/>
      <c r="Q9" s="372" t="s">
        <v>272</v>
      </c>
      <c r="R9" s="373"/>
      <c r="S9" s="374"/>
      <c r="T9" s="38" t="s">
        <v>13</v>
      </c>
    </row>
    <row r="10" spans="2:28" ht="23.25" customHeight="1" x14ac:dyDescent="0.4">
      <c r="B10" s="166">
        <v>46068</v>
      </c>
      <c r="C10" s="38"/>
      <c r="D10" s="38"/>
      <c r="E10" s="38"/>
      <c r="F10" s="38"/>
      <c r="G10" s="38"/>
      <c r="H10" s="38"/>
      <c r="I10" s="38" t="s">
        <v>12</v>
      </c>
      <c r="J10" s="38"/>
      <c r="K10" s="38"/>
      <c r="L10" s="93"/>
      <c r="M10" s="38"/>
      <c r="N10" s="93"/>
      <c r="O10" s="38"/>
      <c r="P10" s="38"/>
      <c r="Q10" s="372" t="s">
        <v>263</v>
      </c>
      <c r="R10" s="373"/>
      <c r="S10" s="374"/>
      <c r="T10" s="38" t="s">
        <v>13</v>
      </c>
    </row>
    <row r="11" spans="2:28" ht="25.5" customHeight="1" x14ac:dyDescent="0.4">
      <c r="B11" s="166">
        <v>46096</v>
      </c>
      <c r="C11" s="38"/>
      <c r="D11" s="38"/>
      <c r="E11" s="38"/>
      <c r="F11" s="38"/>
      <c r="G11" s="38"/>
      <c r="H11" s="38"/>
      <c r="I11" s="38" t="s">
        <v>12</v>
      </c>
      <c r="J11" s="38"/>
      <c r="K11" s="38"/>
      <c r="L11" s="93"/>
      <c r="M11" s="38"/>
      <c r="N11" s="93"/>
      <c r="O11" s="38"/>
      <c r="P11" s="38"/>
      <c r="Q11" s="372" t="s">
        <v>263</v>
      </c>
      <c r="R11" s="373"/>
      <c r="S11" s="374"/>
      <c r="T11" s="38" t="s">
        <v>13</v>
      </c>
    </row>
    <row r="12" spans="2:28" x14ac:dyDescent="0.4">
      <c r="B12" s="166"/>
      <c r="C12" s="38"/>
      <c r="D12" s="38"/>
      <c r="E12" s="38"/>
      <c r="F12" s="38"/>
      <c r="G12" s="38"/>
      <c r="H12" s="38"/>
      <c r="I12" s="38"/>
      <c r="J12" s="38"/>
      <c r="K12" s="38"/>
      <c r="L12" s="93"/>
      <c r="M12" s="38"/>
      <c r="N12" s="93"/>
      <c r="O12" s="38"/>
      <c r="P12" s="38"/>
      <c r="Q12" s="372"/>
      <c r="R12" s="373"/>
      <c r="S12" s="374"/>
      <c r="T12" s="38"/>
    </row>
    <row r="13" spans="2:28" ht="18.75" customHeight="1" x14ac:dyDescent="0.4">
      <c r="B13" s="166"/>
      <c r="C13" s="38"/>
      <c r="D13" s="38"/>
      <c r="E13" s="38"/>
      <c r="F13" s="38"/>
      <c r="G13" s="38"/>
      <c r="H13" s="38"/>
      <c r="I13" s="38"/>
      <c r="J13" s="38"/>
      <c r="K13" s="38"/>
      <c r="L13" s="93"/>
      <c r="M13" s="38"/>
      <c r="N13" s="93"/>
      <c r="O13" s="38"/>
      <c r="P13" s="38"/>
      <c r="Q13" s="372"/>
      <c r="R13" s="373"/>
      <c r="S13" s="374"/>
      <c r="T13" s="38"/>
    </row>
    <row r="14" spans="2:28" ht="34.5" customHeight="1" x14ac:dyDescent="0.4">
      <c r="B14" s="166"/>
      <c r="C14" s="38"/>
      <c r="D14" s="38"/>
      <c r="E14" s="38"/>
      <c r="F14" s="38"/>
      <c r="G14" s="38"/>
      <c r="H14" s="38"/>
      <c r="I14" s="38"/>
      <c r="J14" s="38"/>
      <c r="K14" s="38"/>
      <c r="L14" s="93"/>
      <c r="M14" s="38"/>
      <c r="N14" s="93"/>
      <c r="O14" s="38"/>
      <c r="P14" s="38"/>
      <c r="Q14" s="372"/>
      <c r="R14" s="373"/>
      <c r="S14" s="374"/>
      <c r="T14" s="38"/>
    </row>
    <row r="15" spans="2:28" x14ac:dyDescent="0.4">
      <c r="B15" s="166"/>
      <c r="C15" s="38"/>
      <c r="D15" s="38"/>
      <c r="E15" s="38"/>
      <c r="F15" s="38"/>
      <c r="G15" s="38"/>
      <c r="H15" s="38"/>
      <c r="I15" s="38"/>
      <c r="J15" s="38"/>
      <c r="K15" s="38"/>
      <c r="L15" s="38"/>
      <c r="M15" s="38"/>
      <c r="N15" s="93"/>
      <c r="O15" s="38"/>
      <c r="P15" s="38"/>
      <c r="Q15" s="372"/>
      <c r="R15" s="373"/>
      <c r="S15" s="374"/>
      <c r="T15" s="38"/>
    </row>
    <row r="16" spans="2:28" x14ac:dyDescent="0.4">
      <c r="B16" s="166"/>
      <c r="C16" s="38"/>
      <c r="D16" s="38"/>
      <c r="E16" s="38"/>
      <c r="F16" s="38"/>
      <c r="G16" s="38"/>
      <c r="H16" s="38"/>
      <c r="I16" s="38"/>
      <c r="J16" s="38"/>
      <c r="K16" s="38"/>
      <c r="L16" s="93"/>
      <c r="M16" s="38"/>
      <c r="N16" s="93"/>
      <c r="O16" s="38"/>
      <c r="P16" s="38"/>
      <c r="Q16" s="372"/>
      <c r="R16" s="373"/>
      <c r="S16" s="374"/>
      <c r="T16" s="38"/>
    </row>
    <row r="17" spans="2:20" x14ac:dyDescent="0.4">
      <c r="B17" s="166"/>
      <c r="C17" s="38"/>
      <c r="D17" s="38"/>
      <c r="E17" s="38"/>
      <c r="F17" s="38"/>
      <c r="G17" s="38"/>
      <c r="H17" s="38"/>
      <c r="I17" s="38"/>
      <c r="J17" s="38"/>
      <c r="K17" s="38"/>
      <c r="L17" s="93"/>
      <c r="M17" s="38"/>
      <c r="N17" s="93"/>
      <c r="O17" s="38"/>
      <c r="P17" s="38"/>
      <c r="Q17" s="372"/>
      <c r="R17" s="373"/>
      <c r="S17" s="374"/>
      <c r="T17" s="38"/>
    </row>
    <row r="18" spans="2:20" x14ac:dyDescent="0.4">
      <c r="B18" s="36"/>
      <c r="C18" s="38"/>
      <c r="D18" s="38"/>
      <c r="E18" s="38"/>
      <c r="F18" s="38"/>
      <c r="G18" s="38"/>
      <c r="H18" s="38"/>
      <c r="I18" s="38"/>
      <c r="J18" s="38"/>
      <c r="K18" s="38"/>
      <c r="L18" s="93"/>
      <c r="M18" s="38"/>
      <c r="N18" s="93"/>
      <c r="O18" s="38"/>
      <c r="P18" s="38"/>
      <c r="Q18" s="372"/>
      <c r="R18" s="373"/>
      <c r="S18" s="374"/>
      <c r="T18" s="38"/>
    </row>
    <row r="19" spans="2:20" x14ac:dyDescent="0.4">
      <c r="B19" s="36"/>
      <c r="C19" s="38"/>
      <c r="D19" s="38"/>
      <c r="E19" s="38"/>
      <c r="F19" s="38"/>
      <c r="G19" s="38"/>
      <c r="H19" s="38"/>
      <c r="I19" s="38"/>
      <c r="J19" s="38"/>
      <c r="K19" s="38"/>
      <c r="L19" s="93"/>
      <c r="M19" s="38"/>
      <c r="N19" s="93"/>
      <c r="O19" s="38"/>
      <c r="P19" s="38"/>
      <c r="Q19" s="372"/>
      <c r="R19" s="373"/>
      <c r="S19" s="374"/>
      <c r="T19" s="38"/>
    </row>
    <row r="20" spans="2:20" x14ac:dyDescent="0.4">
      <c r="B20" s="36"/>
      <c r="C20" s="38"/>
      <c r="D20" s="38"/>
      <c r="E20" s="38"/>
      <c r="F20" s="38"/>
      <c r="G20" s="38"/>
      <c r="H20" s="38"/>
      <c r="I20" s="38"/>
      <c r="J20" s="38"/>
      <c r="K20" s="38"/>
      <c r="L20" s="93"/>
      <c r="M20" s="38"/>
      <c r="N20" s="93"/>
      <c r="O20" s="38"/>
      <c r="P20" s="38"/>
      <c r="Q20" s="372"/>
      <c r="R20" s="373"/>
      <c r="S20" s="374"/>
      <c r="T20" s="38"/>
    </row>
    <row r="21" spans="2:20" x14ac:dyDescent="0.4">
      <c r="B21" s="36"/>
      <c r="C21" s="38"/>
      <c r="D21" s="35"/>
      <c r="E21" s="35"/>
      <c r="F21" s="35"/>
      <c r="G21" s="35"/>
      <c r="H21" s="35"/>
      <c r="I21" s="38"/>
      <c r="J21" s="38"/>
      <c r="K21" s="38"/>
      <c r="L21" s="93"/>
      <c r="M21" s="38"/>
      <c r="N21" s="93"/>
      <c r="O21" s="38"/>
      <c r="P21" s="38"/>
      <c r="Q21" s="372"/>
      <c r="R21" s="373"/>
      <c r="S21" s="374"/>
      <c r="T21" s="35"/>
    </row>
    <row r="22" spans="2:20" x14ac:dyDescent="0.4">
      <c r="B22" s="129" t="s">
        <v>18</v>
      </c>
      <c r="C22" s="169">
        <f>COUNTIF(C9:C21,"○")</f>
        <v>0</v>
      </c>
      <c r="D22" s="169">
        <f t="shared" ref="D22:O22" si="0">COUNTIF(D9:D21,"○")</f>
        <v>0</v>
      </c>
      <c r="E22" s="169">
        <f t="shared" si="0"/>
        <v>0</v>
      </c>
      <c r="F22" s="169">
        <f t="shared" si="0"/>
        <v>0</v>
      </c>
      <c r="G22" s="169">
        <f t="shared" si="0"/>
        <v>0</v>
      </c>
      <c r="H22" s="169">
        <f t="shared" si="0"/>
        <v>0</v>
      </c>
      <c r="I22" s="169">
        <f t="shared" si="0"/>
        <v>3</v>
      </c>
      <c r="J22" s="59"/>
      <c r="K22" s="169">
        <f t="shared" si="0"/>
        <v>0</v>
      </c>
      <c r="L22" s="59"/>
      <c r="M22" s="169">
        <f>COUNTIF(M9:M21,"○")</f>
        <v>1</v>
      </c>
      <c r="N22" s="59"/>
      <c r="O22" s="169">
        <f t="shared" si="0"/>
        <v>0</v>
      </c>
      <c r="P22" s="93"/>
      <c r="Q22" s="372"/>
      <c r="R22" s="373"/>
      <c r="S22" s="374"/>
      <c r="T22" s="4"/>
    </row>
    <row r="23" spans="2:20" ht="35.25" customHeight="1" x14ac:dyDescent="0.4">
      <c r="C23" s="128" t="s">
        <v>19</v>
      </c>
      <c r="D23" s="43"/>
      <c r="E23" s="43"/>
      <c r="F23" s="43"/>
      <c r="G23" s="43"/>
      <c r="H23" s="43"/>
      <c r="I23" s="43"/>
      <c r="J23" s="43"/>
      <c r="K23" s="376" t="s">
        <v>95</v>
      </c>
      <c r="L23" s="376"/>
      <c r="M23" s="376"/>
      <c r="N23" s="376"/>
      <c r="O23" s="376"/>
      <c r="P23" s="376"/>
      <c r="Q23" s="376"/>
      <c r="R23" s="376"/>
      <c r="S23" s="376"/>
      <c r="T23" s="376"/>
    </row>
    <row r="24" spans="2:20" x14ac:dyDescent="0.4">
      <c r="G24" s="60"/>
      <c r="H24" s="61"/>
    </row>
    <row r="25" spans="2:20" x14ac:dyDescent="0.4">
      <c r="J25" s="30"/>
    </row>
    <row r="26" spans="2:20" x14ac:dyDescent="0.4">
      <c r="G26" s="29"/>
      <c r="H26" s="29"/>
      <c r="I26" s="29"/>
      <c r="J26" s="29"/>
      <c r="K26" s="25"/>
      <c r="L26" s="25"/>
      <c r="M26" s="25"/>
      <c r="N26" s="25"/>
      <c r="O26" s="25"/>
      <c r="P26" s="25"/>
    </row>
    <row r="27" spans="2:20" x14ac:dyDescent="0.4">
      <c r="G27" s="7"/>
      <c r="H27" s="7"/>
      <c r="I27" s="29"/>
      <c r="J27" s="29"/>
      <c r="K27" s="25"/>
      <c r="L27" s="25"/>
      <c r="M27" s="25"/>
      <c r="N27" s="25"/>
      <c r="O27" s="25"/>
      <c r="P27" s="25"/>
    </row>
    <row r="28" spans="2:20" x14ac:dyDescent="0.4">
      <c r="E28" s="7"/>
      <c r="F28" s="7"/>
      <c r="G28" s="7"/>
      <c r="H28" s="7"/>
      <c r="I28" s="29"/>
      <c r="J28" s="29"/>
      <c r="K28" s="25"/>
      <c r="L28" s="25"/>
      <c r="M28" s="25"/>
      <c r="N28" s="25"/>
      <c r="O28" s="25"/>
      <c r="P28" s="25"/>
      <c r="Q28" s="7"/>
      <c r="R28" s="7"/>
    </row>
  </sheetData>
  <mergeCells count="35">
    <mergeCell ref="Q11:S11"/>
    <mergeCell ref="Q12:S12"/>
    <mergeCell ref="B5:B8"/>
    <mergeCell ref="C5:H5"/>
    <mergeCell ref="I5:I8"/>
    <mergeCell ref="J5:O5"/>
    <mergeCell ref="P5:P8"/>
    <mergeCell ref="L7:L8"/>
    <mergeCell ref="M7:M8"/>
    <mergeCell ref="N7:N8"/>
    <mergeCell ref="O7:O8"/>
    <mergeCell ref="Q9:S9"/>
    <mergeCell ref="Q10:S10"/>
    <mergeCell ref="T5:T8"/>
    <mergeCell ref="C6:C8"/>
    <mergeCell ref="D6:H6"/>
    <mergeCell ref="J6:K6"/>
    <mergeCell ref="L6:M6"/>
    <mergeCell ref="N6:O6"/>
    <mergeCell ref="D7:D8"/>
    <mergeCell ref="E7:E8"/>
    <mergeCell ref="J7:J8"/>
    <mergeCell ref="K7:K8"/>
    <mergeCell ref="Q5:S8"/>
    <mergeCell ref="Q13:S13"/>
    <mergeCell ref="Q21:S21"/>
    <mergeCell ref="Q22:S22"/>
    <mergeCell ref="K23:T23"/>
    <mergeCell ref="Q15:S15"/>
    <mergeCell ref="Q16:S16"/>
    <mergeCell ref="Q17:S17"/>
    <mergeCell ref="Q18:S18"/>
    <mergeCell ref="Q19:S19"/>
    <mergeCell ref="Q20:S20"/>
    <mergeCell ref="Q14:S14"/>
  </mergeCells>
  <phoneticPr fontId="1"/>
  <dataValidations count="2">
    <dataValidation type="list" allowBlank="1" showInputMessage="1" showErrorMessage="1" sqref="P9:P21 C9:I21" xr:uid="{B7DF8619-C63B-431E-A78F-264A61A414C9}">
      <formula1>"○"</formula1>
    </dataValidation>
    <dataValidation type="list" allowBlank="1" showInputMessage="1" showErrorMessage="1" sqref="O9:O21 M9:M21 K9:K21" xr:uid="{1E410269-A826-40DE-8723-958F24D2FDBB}">
      <formula1>"○,●"</formula1>
    </dataValidation>
  </dataValidations>
  <pageMargins left="0.7" right="0.7" top="0.75" bottom="0.75" header="0.3" footer="0.3"/>
  <pageSetup paperSize="8" fitToHeight="0"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87192-D52A-4C66-805C-29448990E7BC}">
  <sheetPr>
    <tabColor rgb="FFFFFFCC"/>
  </sheetPr>
  <dimension ref="B1:Y22"/>
  <sheetViews>
    <sheetView showGridLines="0" view="pageBreakPreview" zoomScale="60" zoomScaleNormal="100" workbookViewId="0">
      <selection activeCell="Q29" sqref="Q29"/>
    </sheetView>
  </sheetViews>
  <sheetFormatPr defaultRowHeight="18.75" x14ac:dyDescent="0.4"/>
  <cols>
    <col min="1" max="1" width="3.625" customWidth="1"/>
    <col min="2" max="2" width="9.5" customWidth="1"/>
    <col min="3" max="3" width="5" customWidth="1"/>
    <col min="4" max="4" width="6.25" customWidth="1"/>
    <col min="5" max="6" width="8.125" customWidth="1"/>
    <col min="7" max="7" width="7.875" customWidth="1"/>
    <col min="8" max="10" width="8" bestFit="1" customWidth="1"/>
    <col min="11" max="11" width="5" customWidth="1"/>
    <col min="12" max="12" width="5.125" customWidth="1"/>
    <col min="13" max="13" width="8.25" bestFit="1" customWidth="1"/>
    <col min="14" max="14" width="7.875" customWidth="1"/>
    <col min="15" max="15" width="8.25" bestFit="1" customWidth="1"/>
    <col min="16" max="16" width="7.5" bestFit="1" customWidth="1"/>
    <col min="17" max="17" width="8.25" bestFit="1" customWidth="1"/>
    <col min="18" max="18" width="7.5" bestFit="1" customWidth="1"/>
    <col min="19" max="19" width="7.5" customWidth="1"/>
    <col min="20" max="25" width="8.25" customWidth="1"/>
  </cols>
  <sheetData>
    <row r="1" spans="2:25" x14ac:dyDescent="0.4">
      <c r="B1" s="152" t="s">
        <v>247</v>
      </c>
      <c r="E1" s="152" t="s">
        <v>237</v>
      </c>
      <c r="F1" s="171" t="s">
        <v>238</v>
      </c>
      <c r="G1" s="171" t="s">
        <v>239</v>
      </c>
      <c r="H1" s="171" t="s">
        <v>240</v>
      </c>
      <c r="I1" s="171" t="s">
        <v>241</v>
      </c>
      <c r="J1" s="171" t="s">
        <v>242</v>
      </c>
      <c r="K1" s="171"/>
      <c r="L1" s="171" t="s">
        <v>243</v>
      </c>
      <c r="M1" s="171"/>
      <c r="N1" s="171" t="s">
        <v>244</v>
      </c>
      <c r="O1" s="171"/>
      <c r="P1" s="171" t="s">
        <v>246</v>
      </c>
      <c r="Q1" s="171"/>
      <c r="R1" s="171" t="s">
        <v>245</v>
      </c>
    </row>
    <row r="2" spans="2:25" x14ac:dyDescent="0.4">
      <c r="B2" s="40" t="s">
        <v>297</v>
      </c>
      <c r="C2" s="40"/>
      <c r="L2" s="43" t="s">
        <v>248</v>
      </c>
    </row>
    <row r="3" spans="2:25" x14ac:dyDescent="0.4">
      <c r="B3" s="43" t="s">
        <v>175</v>
      </c>
      <c r="C3" s="43"/>
      <c r="L3" s="111" t="s">
        <v>57</v>
      </c>
      <c r="M3" s="112"/>
      <c r="N3" s="113" t="s">
        <v>250</v>
      </c>
      <c r="O3" s="113"/>
      <c r="P3" s="113"/>
      <c r="Q3" s="170"/>
      <c r="R3" s="113" t="s">
        <v>157</v>
      </c>
      <c r="S3" s="113"/>
      <c r="T3" s="43"/>
      <c r="U3" s="118"/>
      <c r="V3" s="43" t="s">
        <v>158</v>
      </c>
      <c r="W3" s="43"/>
      <c r="X3" s="43"/>
    </row>
    <row r="4" spans="2:25" ht="18.75" customHeight="1" x14ac:dyDescent="0.4">
      <c r="B4" s="389" t="s">
        <v>294</v>
      </c>
      <c r="C4" s="348" t="s">
        <v>22</v>
      </c>
      <c r="D4" s="386" t="s">
        <v>52</v>
      </c>
      <c r="E4" s="387"/>
      <c r="F4" s="387"/>
      <c r="G4" s="387"/>
      <c r="H4" s="387"/>
      <c r="I4" s="387"/>
      <c r="J4" s="388"/>
      <c r="K4" s="386" t="s">
        <v>78</v>
      </c>
      <c r="L4" s="388"/>
      <c r="M4" s="386" t="s">
        <v>73</v>
      </c>
      <c r="N4" s="387"/>
      <c r="O4" s="387"/>
      <c r="P4" s="387"/>
      <c r="Q4" s="387"/>
      <c r="R4" s="388"/>
      <c r="S4" s="348" t="s">
        <v>161</v>
      </c>
      <c r="T4" s="386" t="s">
        <v>4</v>
      </c>
      <c r="U4" s="387"/>
      <c r="V4" s="387"/>
      <c r="W4" s="387"/>
      <c r="X4" s="387"/>
      <c r="Y4" s="388"/>
    </row>
    <row r="5" spans="2:25" x14ac:dyDescent="0.4">
      <c r="B5" s="389"/>
      <c r="C5" s="390"/>
      <c r="D5" s="348" t="s">
        <v>155</v>
      </c>
      <c r="E5" s="348" t="s">
        <v>55</v>
      </c>
      <c r="F5" s="391" t="s">
        <v>36</v>
      </c>
      <c r="G5" s="393"/>
      <c r="H5" s="393"/>
      <c r="I5" s="393"/>
      <c r="J5" s="394"/>
      <c r="K5" s="348" t="s">
        <v>41</v>
      </c>
      <c r="L5" s="348" t="s">
        <v>79</v>
      </c>
      <c r="M5" s="386" t="s">
        <v>103</v>
      </c>
      <c r="N5" s="388"/>
      <c r="O5" s="386" t="s">
        <v>104</v>
      </c>
      <c r="P5" s="388"/>
      <c r="Q5" s="386" t="s">
        <v>105</v>
      </c>
      <c r="R5" s="388"/>
      <c r="S5" s="390"/>
      <c r="T5" s="386" t="s">
        <v>88</v>
      </c>
      <c r="U5" s="387"/>
      <c r="V5" s="387"/>
      <c r="W5" s="387"/>
      <c r="X5" s="387"/>
      <c r="Y5" s="388"/>
    </row>
    <row r="6" spans="2:25" ht="24" customHeight="1" x14ac:dyDescent="0.4">
      <c r="B6" s="389"/>
      <c r="C6" s="390"/>
      <c r="D6" s="390"/>
      <c r="E6" s="390"/>
      <c r="F6" s="348" t="s">
        <v>153</v>
      </c>
      <c r="G6" s="391" t="s">
        <v>154</v>
      </c>
      <c r="H6" s="196"/>
      <c r="I6" s="197"/>
      <c r="J6" s="198"/>
      <c r="K6" s="390"/>
      <c r="L6" s="390"/>
      <c r="M6" s="350" t="s">
        <v>44</v>
      </c>
      <c r="N6" s="348" t="s">
        <v>131</v>
      </c>
      <c r="O6" s="350" t="s">
        <v>44</v>
      </c>
      <c r="P6" s="348" t="s">
        <v>131</v>
      </c>
      <c r="Q6" s="350" t="s">
        <v>44</v>
      </c>
      <c r="R6" s="348" t="s">
        <v>131</v>
      </c>
      <c r="S6" s="390"/>
      <c r="T6" s="348" t="s">
        <v>26</v>
      </c>
      <c r="U6" s="348" t="s">
        <v>27</v>
      </c>
      <c r="V6" s="348" t="s">
        <v>10</v>
      </c>
      <c r="W6" s="348" t="s">
        <v>11</v>
      </c>
      <c r="X6" s="348" t="s">
        <v>3</v>
      </c>
      <c r="Y6" s="348" t="s">
        <v>33</v>
      </c>
    </row>
    <row r="7" spans="2:25" x14ac:dyDescent="0.4">
      <c r="B7" s="389"/>
      <c r="C7" s="349"/>
      <c r="D7" s="349"/>
      <c r="E7" s="349"/>
      <c r="F7" s="349"/>
      <c r="G7" s="392"/>
      <c r="H7" s="186" t="s">
        <v>120</v>
      </c>
      <c r="I7" s="195" t="s">
        <v>37</v>
      </c>
      <c r="J7" s="195" t="s">
        <v>38</v>
      </c>
      <c r="K7" s="349"/>
      <c r="L7" s="349"/>
      <c r="M7" s="351"/>
      <c r="N7" s="349"/>
      <c r="O7" s="351"/>
      <c r="P7" s="349"/>
      <c r="Q7" s="351"/>
      <c r="R7" s="349"/>
      <c r="S7" s="349"/>
      <c r="T7" s="349"/>
      <c r="U7" s="349"/>
      <c r="V7" s="349"/>
      <c r="W7" s="349"/>
      <c r="X7" s="349"/>
      <c r="Y7" s="349"/>
    </row>
    <row r="8" spans="2:25" x14ac:dyDescent="0.4">
      <c r="B8" s="3"/>
      <c r="C8" s="6"/>
      <c r="D8" s="6"/>
      <c r="E8" s="6"/>
      <c r="F8" s="6"/>
      <c r="G8" s="167"/>
      <c r="H8" s="27"/>
      <c r="I8" s="98"/>
      <c r="J8" s="98"/>
      <c r="K8" s="6"/>
      <c r="L8" s="6"/>
      <c r="M8" s="6"/>
      <c r="N8" s="6"/>
      <c r="O8" s="6"/>
      <c r="P8" s="6"/>
      <c r="Q8" s="6"/>
      <c r="R8" s="6"/>
      <c r="S8" s="6"/>
      <c r="T8" s="6"/>
      <c r="U8" s="6"/>
      <c r="V8" s="6"/>
      <c r="W8" s="6"/>
      <c r="X8" s="6"/>
      <c r="Y8" s="6"/>
    </row>
    <row r="9" spans="2:25" ht="36" x14ac:dyDescent="0.4">
      <c r="B9" s="199" t="str">
        <f>'1-1.入居状況等の記録'!A5</f>
        <v>101○○</v>
      </c>
      <c r="C9" s="200" t="str">
        <f>VLOOKUP($B9,'1-1.入居状況等の記録'!$A$5:$AE$20,9,FALSE)</f>
        <v>○</v>
      </c>
      <c r="D9" s="200" t="str">
        <f>IF(VLOOKUP($B9,'1-1.入居状況等の記録'!$A$5:$AE$20,22,FALSE)=0,"",(VLOOKUP($B9,'1-1.入居状況等の記録'!$A$5:$AE$20,22,FALSE)))</f>
        <v>機器</v>
      </c>
      <c r="E9" s="201" cm="1">
        <f t="array" aca="1" ref="E9" ca="1">INDIRECT($B9&amp;"!"&amp;E$1)</f>
        <v>2</v>
      </c>
      <c r="F9" s="201" cm="1">
        <f t="array" aca="1" ref="F9" ca="1">INDIRECT($B9&amp;"!"&amp;F$1)</f>
        <v>1</v>
      </c>
      <c r="G9" s="201" cm="1">
        <f t="array" aca="1" ref="G9" ca="1">INDIRECT($B9&amp;"!"&amp;G$1)</f>
        <v>1</v>
      </c>
      <c r="H9" s="201" cm="1">
        <f t="array" aca="1" ref="H9" ca="1">INDIRECT($B9&amp;"!"&amp;H$1)</f>
        <v>0</v>
      </c>
      <c r="I9" s="201" cm="1">
        <f t="array" aca="1" ref="I9" ca="1">INDIRECT($B9&amp;"!"&amp;I$1)</f>
        <v>1</v>
      </c>
      <c r="J9" s="201" cm="1">
        <f t="array" aca="1" ref="J9" ca="1">INDIRECT($B9&amp;"!"&amp;J$1)</f>
        <v>0</v>
      </c>
      <c r="K9" s="200" t="str">
        <f>IF(VLOOKUP($B9,'1-1.入居状況等の記録'!$A$5:$AE$20,23,FALSE)=0,"",(VLOOKUP($B9,'1-1.入居状況等の記録'!$A$5:$AE$20,23,FALSE)))</f>
        <v>訪問</v>
      </c>
      <c r="L9" s="201" cm="1">
        <f t="array" aca="1" ref="L9" ca="1">INDIRECT($B9&amp;"!"&amp;L$1)</f>
        <v>3</v>
      </c>
      <c r="M9" s="5"/>
      <c r="N9" s="201" cm="1">
        <f t="array" aca="1" ref="N9" ca="1">INDIRECT($B9&amp;"!"&amp;N$1)</f>
        <v>0</v>
      </c>
      <c r="O9" s="38" t="s">
        <v>48</v>
      </c>
      <c r="P9" s="201" cm="1">
        <f t="array" aca="1" ref="P9" ca="1">INDIRECT($B9&amp;"!"&amp;P$1)</f>
        <v>1</v>
      </c>
      <c r="Q9" s="155" t="s">
        <v>274</v>
      </c>
      <c r="R9" s="201" cm="1">
        <f t="array" aca="1" ref="R9" ca="1">INDIRECT($B9&amp;"!"&amp;R$1)</f>
        <v>1</v>
      </c>
      <c r="S9" s="202" t="str">
        <f>IF(VLOOKUP($B9,'1-1.入居状況等の記録'!$A$5:$AE$20,'1-1.入居状況等の記録'!P$1,FALSE)="","",VLOOKUP($B9,'1-1.入居状況等の記録'!$A$5:$AE$20,'1-1.入居状況等の記録'!P$1,FALSE))</f>
        <v>通院付添</v>
      </c>
      <c r="T9" s="200" t="str">
        <f>IF(VLOOKUP($B9,'1-1.入居状況等の記録'!$A$5:$AE$20,'1-1.入居状況等の記録'!Y$1,FALSE)="","",VLOOKUP($B9,'1-1.入居状況等の記録'!$A$5:$AE$20,'1-1.入居状況等の記録'!Y$1,FALSE))</f>
        <v/>
      </c>
      <c r="U9" s="200" t="str">
        <f>IF(VLOOKUP($B9,'1-1.入居状況等の記録'!$A$5:$AE$20,'1-1.入居状況等の記録'!Z$1,FALSE)="","",VLOOKUP($B9,'1-1.入居状況等の記録'!$A$5:$AE$20,'1-1.入居状況等の記録'!Z$1,FALSE))</f>
        <v/>
      </c>
      <c r="V9" s="200" t="str">
        <f>IF(VLOOKUP($B9,'1-1.入居状況等の記録'!$A$5:$AE$20,'1-1.入居状況等の記録'!AA$1,FALSE)="","",VLOOKUP($B9,'1-1.入居状況等の記録'!$A$5:$AE$20,'1-1.入居状況等の記録'!AA$1,FALSE))</f>
        <v>○</v>
      </c>
      <c r="W9" s="200" t="str">
        <f>IF(VLOOKUP($B9,'1-1.入居状況等の記録'!$A$5:$AE$20,'1-1.入居状況等の記録'!AB$1,FALSE)="","",VLOOKUP($B9,'1-1.入居状況等の記録'!$A$5:$AE$20,'1-1.入居状況等の記録'!AB$1,FALSE))</f>
        <v/>
      </c>
      <c r="X9" s="200" t="str">
        <f>IF(VLOOKUP($B9,'1-1.入居状況等の記録'!$A$5:$AE$20,'1-1.入居状況等の記録'!AC$1,FALSE)="","",VLOOKUP($B9,'1-1.入居状況等の記録'!$A$5:$AE$20,'1-1.入居状況等の記録'!AC$1,FALSE))</f>
        <v/>
      </c>
      <c r="Y9" s="200" t="str">
        <f>IF(VLOOKUP($B9,'1-1.入居状況等の記録'!$A$5:$AE$20,'1-1.入居状況等の記録'!AD$1,FALSE)="","",VLOOKUP($B9,'1-1.入居状況等の記録'!$A$5:$AE$20,'1-1.入居状況等の記録'!AD$1,FALSE))</f>
        <v/>
      </c>
    </row>
    <row r="10" spans="2:25" x14ac:dyDescent="0.4">
      <c r="B10" s="199" t="str">
        <f>'1-1.入居状況等の記録'!A6</f>
        <v>101□□</v>
      </c>
      <c r="C10" s="200" t="str">
        <f>VLOOKUP($B10,'1-1.入居状況等の記録'!$A$5:$AE$20,9,FALSE)</f>
        <v>-</v>
      </c>
      <c r="D10" s="200" t="str">
        <f>IF(VLOOKUP($B10,'1-1.入居状況等の記録'!$A$5:$AE$20,22,FALSE)=0,"",(VLOOKUP($B10,'1-1.入居状況等の記録'!$A$5:$AE$20,22,FALSE)))</f>
        <v>機器</v>
      </c>
      <c r="E10" s="201" cm="1">
        <f t="array" aca="1" ref="E10" ca="1">INDIRECT($B10&amp;"!"&amp;E$1)</f>
        <v>1</v>
      </c>
      <c r="F10" s="201" cm="1">
        <f t="array" aca="1" ref="F10" ca="1">INDIRECT($B10&amp;"!"&amp;F$1)</f>
        <v>1</v>
      </c>
      <c r="G10" s="201" cm="1">
        <f t="array" aca="1" ref="G10" ca="1">INDIRECT($B10&amp;"!"&amp;G$1)</f>
        <v>0</v>
      </c>
      <c r="H10" s="201" cm="1">
        <f t="array" aca="1" ref="H10" ca="1">INDIRECT($B10&amp;"!"&amp;H$1)</f>
        <v>0</v>
      </c>
      <c r="I10" s="201" cm="1">
        <f t="array" aca="1" ref="I10" ca="1">INDIRECT($B10&amp;"!"&amp;I$1)</f>
        <v>0</v>
      </c>
      <c r="J10" s="201" cm="1">
        <f t="array" aca="1" ref="J10" ca="1">INDIRECT($B10&amp;"!"&amp;J$1)</f>
        <v>0</v>
      </c>
      <c r="K10" s="200" t="str">
        <f>IF(VLOOKUP($B10,'1-1.入居状況等の記録'!$A$5:$AE$20,23,FALSE)=0,"",(VLOOKUP($B10,'1-1.入居状況等の記録'!$A$5:$AE$20,23,FALSE)))</f>
        <v>訪問</v>
      </c>
      <c r="L10" s="201" cm="1">
        <f t="array" aca="1" ref="L10" ca="1">INDIRECT($B10&amp;"!"&amp;L$1)</f>
        <v>2</v>
      </c>
      <c r="M10" s="5"/>
      <c r="N10" s="201" cm="1">
        <f t="array" aca="1" ref="N10" ca="1">INDIRECT($B10&amp;"!"&amp;N$1)</f>
        <v>0</v>
      </c>
      <c r="O10" s="38"/>
      <c r="P10" s="201" cm="1">
        <f t="array" aca="1" ref="P10" ca="1">INDIRECT($B10&amp;"!"&amp;P$1)</f>
        <v>0</v>
      </c>
      <c r="Q10" s="59"/>
      <c r="R10" s="201" cm="1">
        <f t="array" aca="1" ref="R10" ca="1">INDIRECT($B10&amp;"!"&amp;R$1)</f>
        <v>0</v>
      </c>
      <c r="S10" s="202" t="str">
        <f>IF(VLOOKUP($B10,'1-1.入居状況等の記録'!$A$5:$AE$20,'1-1.入居状況等の記録'!P$1,FALSE)="","",VLOOKUP($B10,'1-1.入居状況等の記録'!$A$5:$AE$20,'1-1.入居状況等の記録'!P$1,FALSE))</f>
        <v>なし</v>
      </c>
      <c r="T10" s="200" t="str">
        <f>IF(VLOOKUP($B10,'1-1.入居状況等の記録'!$A$5:$AE$20,'1-1.入居状況等の記録'!Y$1,FALSE)="","",VLOOKUP($B10,'1-1.入居状況等の記録'!$A$5:$AE$20,'1-1.入居状況等の記録'!Y$1,FALSE))</f>
        <v/>
      </c>
      <c r="U10" s="200" t="str">
        <f>IF(VLOOKUP($B10,'1-1.入居状況等の記録'!$A$5:$AE$20,'1-1.入居状況等の記録'!Z$1,FALSE)="","",VLOOKUP($B10,'1-1.入居状況等の記録'!$A$5:$AE$20,'1-1.入居状況等の記録'!Z$1,FALSE))</f>
        <v/>
      </c>
      <c r="V10" s="200" t="str">
        <f>IF(VLOOKUP($B10,'1-1.入居状況等の記録'!$A$5:$AE$20,'1-1.入居状況等の記録'!AA$1,FALSE)="","",VLOOKUP($B10,'1-1.入居状況等の記録'!$A$5:$AE$20,'1-1.入居状況等の記録'!AA$1,FALSE))</f>
        <v>○</v>
      </c>
      <c r="W10" s="200" t="str">
        <f>IF(VLOOKUP($B10,'1-1.入居状況等の記録'!$A$5:$AE$20,'1-1.入居状況等の記録'!AB$1,FALSE)="","",VLOOKUP($B10,'1-1.入居状況等の記録'!$A$5:$AE$20,'1-1.入居状況等の記録'!AB$1,FALSE))</f>
        <v/>
      </c>
      <c r="X10" s="200" t="str">
        <f>IF(VLOOKUP($B10,'1-1.入居状況等の記録'!$A$5:$AE$20,'1-1.入居状況等の記録'!AC$1,FALSE)="","",VLOOKUP($B10,'1-1.入居状況等の記録'!$A$5:$AE$20,'1-1.入居状況等の記録'!AC$1,FALSE))</f>
        <v/>
      </c>
      <c r="Y10" s="200" t="str">
        <f>IF(VLOOKUP($B10,'1-1.入居状況等の記録'!$A$5:$AE$20,'1-1.入居状況等の記録'!AD$1,FALSE)="","",VLOOKUP($B10,'1-1.入居状況等の記録'!$A$5:$AE$20,'1-1.入居状況等の記録'!AD$1,FALSE))</f>
        <v/>
      </c>
    </row>
    <row r="11" spans="2:25" ht="36" x14ac:dyDescent="0.4">
      <c r="B11" s="199" t="str">
        <f>'1-1.入居状況等の記録'!A7</f>
        <v>103△□○</v>
      </c>
      <c r="C11" s="200" t="str">
        <f>VLOOKUP($B11,'1-1.入居状況等の記録'!$A$5:$AE$20,9,FALSE)</f>
        <v>○</v>
      </c>
      <c r="D11" s="200" t="str">
        <f>IF(VLOOKUP($B11,'1-1.入居状況等の記録'!$A$5:$AE$20,22,FALSE)=0,"",(VLOOKUP($B11,'1-1.入居状況等の記録'!$A$5:$AE$20,22,FALSE)))</f>
        <v>機器</v>
      </c>
      <c r="E11" s="201" cm="1">
        <f t="array" aca="1" ref="E11" ca="1">INDIRECT($B11&amp;"!"&amp;E$1)</f>
        <v>1</v>
      </c>
      <c r="F11" s="201" cm="1">
        <f t="array" aca="1" ref="F11" ca="1">INDIRECT($B11&amp;"!"&amp;F$1)</f>
        <v>1</v>
      </c>
      <c r="G11" s="201" cm="1">
        <f t="array" aca="1" ref="G11" ca="1">INDIRECT($B11&amp;"!"&amp;G$1)</f>
        <v>0</v>
      </c>
      <c r="H11" s="201" cm="1">
        <f t="array" aca="1" ref="H11" ca="1">INDIRECT($B11&amp;"!"&amp;H$1)</f>
        <v>0</v>
      </c>
      <c r="I11" s="201" cm="1">
        <f t="array" aca="1" ref="I11" ca="1">INDIRECT($B11&amp;"!"&amp;I$1)</f>
        <v>0</v>
      </c>
      <c r="J11" s="201" cm="1">
        <f t="array" aca="1" ref="J11" ca="1">INDIRECT($B11&amp;"!"&amp;J$1)</f>
        <v>0</v>
      </c>
      <c r="K11" s="200" t="str">
        <f>IF(VLOOKUP($B11,'1-1.入居状況等の記録'!$A$5:$AE$20,23,FALSE)=0,"",(VLOOKUP($B11,'1-1.入居状況等の記録'!$A$5:$AE$20,23,FALSE)))</f>
        <v>訪問</v>
      </c>
      <c r="L11" s="201" cm="1">
        <f t="array" aca="1" ref="L11" ca="1">INDIRECT($B11&amp;"!"&amp;L$1)</f>
        <v>6</v>
      </c>
      <c r="M11" s="5"/>
      <c r="N11" s="201" cm="1">
        <f t="array" aca="1" ref="N11" ca="1">INDIRECT($B11&amp;"!"&amp;N$1)</f>
        <v>0</v>
      </c>
      <c r="O11" s="38" t="s">
        <v>48</v>
      </c>
      <c r="P11" s="201" cm="1">
        <f t="array" aca="1" ref="P11" ca="1">INDIRECT($B11&amp;"!"&amp;P$1)</f>
        <v>1</v>
      </c>
      <c r="Q11" s="59"/>
      <c r="R11" s="201" cm="1">
        <f t="array" aca="1" ref="R11" ca="1">INDIRECT($B11&amp;"!"&amp;R$1)</f>
        <v>0</v>
      </c>
      <c r="S11" s="202" t="str">
        <f>IF(VLOOKUP($B11,'1-1.入居状況等の記録'!$A$5:$AE$20,'1-1.入居状況等の記録'!P$1,FALSE)="","",VLOOKUP($B11,'1-1.入居状況等の記録'!$A$5:$AE$20,'1-1.入居状況等の記録'!P$1,FALSE))</f>
        <v>通院付添</v>
      </c>
      <c r="T11" s="200" t="str">
        <f>IF(VLOOKUP($B11,'1-1.入居状況等の記録'!$A$5:$AE$20,'1-1.入居状況等の記録'!Y$1,FALSE)="","",VLOOKUP($B11,'1-1.入居状況等の記録'!$A$5:$AE$20,'1-1.入居状況等の記録'!Y$1,FALSE))</f>
        <v/>
      </c>
      <c r="U11" s="200" t="str">
        <f>IF(VLOOKUP($B11,'1-1.入居状況等の記録'!$A$5:$AE$20,'1-1.入居状況等の記録'!Z$1,FALSE)="","",VLOOKUP($B11,'1-1.入居状況等の記録'!$A$5:$AE$20,'1-1.入居状況等の記録'!Z$1,FALSE))</f>
        <v/>
      </c>
      <c r="V11" s="200" t="str">
        <f>IF(VLOOKUP($B11,'1-1.入居状況等の記録'!$A$5:$AE$20,'1-1.入居状況等の記録'!AA$1,FALSE)="","",VLOOKUP($B11,'1-1.入居状況等の記録'!$A$5:$AE$20,'1-1.入居状況等の記録'!AA$1,FALSE))</f>
        <v>○</v>
      </c>
      <c r="W11" s="200" t="str">
        <f>IF(VLOOKUP($B11,'1-1.入居状況等の記録'!$A$5:$AE$20,'1-1.入居状況等の記録'!AB$1,FALSE)="","",VLOOKUP($B11,'1-1.入居状況等の記録'!$A$5:$AE$20,'1-1.入居状況等の記録'!AB$1,FALSE))</f>
        <v/>
      </c>
      <c r="X11" s="200" t="str">
        <f>IF(VLOOKUP($B11,'1-1.入居状況等の記録'!$A$5:$AE$20,'1-1.入居状況等の記録'!AC$1,FALSE)="","",VLOOKUP($B11,'1-1.入居状況等の記録'!$A$5:$AE$20,'1-1.入居状況等の記録'!AC$1,FALSE))</f>
        <v/>
      </c>
      <c r="Y11" s="200" t="str">
        <f>IF(VLOOKUP($B11,'1-1.入居状況等の記録'!$A$5:$AE$20,'1-1.入居状況等の記録'!AD$1,FALSE)="","",VLOOKUP($B11,'1-1.入居状況等の記録'!$A$5:$AE$20,'1-1.入居状況等の記録'!AD$1,FALSE))</f>
        <v/>
      </c>
    </row>
    <row r="12" spans="2:25" ht="60" x14ac:dyDescent="0.4">
      <c r="B12" s="199" t="str">
        <f>'1-1.入居状況等の記録'!A8</f>
        <v>104●◇</v>
      </c>
      <c r="C12" s="200" t="str">
        <f>VLOOKUP($B12,'1-1.入居状況等の記録'!$A$5:$AE$20,9,FALSE)</f>
        <v>○</v>
      </c>
      <c r="D12" s="200" t="str">
        <f>IF(VLOOKUP($B12,'1-1.入居状況等の記録'!$A$5:$AE$20,22,FALSE)=0,"",(VLOOKUP($B12,'1-1.入居状況等の記録'!$A$5:$AE$20,22,FALSE)))</f>
        <v>電話</v>
      </c>
      <c r="E12" s="201" cm="1">
        <f t="array" aca="1" ref="E12" ca="1">INDIRECT($B12&amp;"!"&amp;E$1)</f>
        <v>0</v>
      </c>
      <c r="F12" s="201" cm="1">
        <f t="array" aca="1" ref="F12" ca="1">INDIRECT($B12&amp;"!"&amp;F$1)</f>
        <v>0</v>
      </c>
      <c r="G12" s="201" cm="1">
        <f t="array" aca="1" ref="G12" ca="1">INDIRECT($B12&amp;"!"&amp;G$1)</f>
        <v>0</v>
      </c>
      <c r="H12" s="201" cm="1">
        <f t="array" aca="1" ref="H12" ca="1">INDIRECT($B12&amp;"!"&amp;H$1)</f>
        <v>0</v>
      </c>
      <c r="I12" s="201" cm="1">
        <f t="array" aca="1" ref="I12" ca="1">INDIRECT($B12&amp;"!"&amp;I$1)</f>
        <v>0</v>
      </c>
      <c r="J12" s="201" cm="1">
        <f t="array" aca="1" ref="J12" ca="1">INDIRECT($B12&amp;"!"&amp;J$1)</f>
        <v>0</v>
      </c>
      <c r="K12" s="200" t="str">
        <f>IF(VLOOKUP($B12,'1-1.入居状況等の記録'!$A$5:$AE$20,23,FALSE)=0,"",(VLOOKUP($B12,'1-1.入居状況等の記録'!$A$5:$AE$20,23,FALSE)))</f>
        <v>訪問</v>
      </c>
      <c r="L12" s="201" cm="1">
        <f t="array" aca="1" ref="L12" ca="1">INDIRECT($B12&amp;"!"&amp;L$1)</f>
        <v>4</v>
      </c>
      <c r="M12" s="5"/>
      <c r="N12" s="201" cm="1">
        <f t="array" aca="1" ref="N12" ca="1">INDIRECT($B12&amp;"!"&amp;N$1)</f>
        <v>0</v>
      </c>
      <c r="O12" s="38" t="s">
        <v>48</v>
      </c>
      <c r="P12" s="201" cm="1">
        <f t="array" aca="1" ref="P12" ca="1">INDIRECT($B12&amp;"!"&amp;P$1)</f>
        <v>1</v>
      </c>
      <c r="Q12" s="155" t="s">
        <v>273</v>
      </c>
      <c r="R12" s="201" cm="1">
        <f t="array" aca="1" ref="R12" ca="1">INDIRECT($B12&amp;"!"&amp;R$1)</f>
        <v>2</v>
      </c>
      <c r="S12" s="202" t="str">
        <f>IF(VLOOKUP($B12,'1-1.入居状況等の記録'!$A$5:$AE$20,'1-1.入居状況等の記録'!P$1,FALSE)="","",VLOOKUP($B12,'1-1.入居状況等の記録'!$A$5:$AE$20,'1-1.入居状況等の記録'!P$1,FALSE))</f>
        <v>なし</v>
      </c>
      <c r="T12" s="200" t="str">
        <f>IF(VLOOKUP($B12,'1-1.入居状況等の記録'!$A$5:$AE$20,'1-1.入居状況等の記録'!Y$1,FALSE)="","",VLOOKUP($B12,'1-1.入居状況等の記録'!$A$5:$AE$20,'1-1.入居状況等の記録'!Y$1,FALSE))</f>
        <v/>
      </c>
      <c r="U12" s="200" t="str">
        <f>IF(VLOOKUP($B12,'1-1.入居状況等の記録'!$A$5:$AE$20,'1-1.入居状況等の記録'!Z$1,FALSE)="","",VLOOKUP($B12,'1-1.入居状況等の記録'!$A$5:$AE$20,'1-1.入居状況等の記録'!Z$1,FALSE))</f>
        <v/>
      </c>
      <c r="V12" s="200" t="str">
        <f>IF(VLOOKUP($B12,'1-1.入居状況等の記録'!$A$5:$AE$20,'1-1.入居状況等の記録'!AA$1,FALSE)="","",VLOOKUP($B12,'1-1.入居状況等の記録'!$A$5:$AE$20,'1-1.入居状況等の記録'!AA$1,FALSE))</f>
        <v>○</v>
      </c>
      <c r="W12" s="200" t="str">
        <f>IF(VLOOKUP($B12,'1-1.入居状況等の記録'!$A$5:$AE$20,'1-1.入居状況等の記録'!AB$1,FALSE)="","",VLOOKUP($B12,'1-1.入居状況等の記録'!$A$5:$AE$20,'1-1.入居状況等の記録'!AB$1,FALSE))</f>
        <v/>
      </c>
      <c r="X12" s="200" t="str">
        <f>IF(VLOOKUP($B12,'1-1.入居状況等の記録'!$A$5:$AE$20,'1-1.入居状況等の記録'!AC$1,FALSE)="","",VLOOKUP($B12,'1-1.入居状況等の記録'!$A$5:$AE$20,'1-1.入居状況等の記録'!AC$1,FALSE))</f>
        <v/>
      </c>
      <c r="Y12" s="200" t="str">
        <f>IF(VLOOKUP($B12,'1-1.入居状況等の記録'!$A$5:$AE$20,'1-1.入居状況等の記録'!AD$1,FALSE)="","",VLOOKUP($B12,'1-1.入居状況等の記録'!$A$5:$AE$20,'1-1.入居状況等の記録'!AD$1,FALSE))</f>
        <v/>
      </c>
    </row>
    <row r="13" spans="2:25" x14ac:dyDescent="0.4">
      <c r="B13" s="199" t="str">
        <f>'1-1.入居状況等の記録'!A9</f>
        <v>104空き</v>
      </c>
      <c r="C13" s="200" t="str">
        <f>VLOOKUP($B13,'1-1.入居状況等の記録'!$A$5:$AE$20,9,FALSE)</f>
        <v>-</v>
      </c>
      <c r="D13" s="200" t="str">
        <f>IF(VLOOKUP($B13,'1-1.入居状況等の記録'!$A$5:$AE$20,22,FALSE)=0,"",(VLOOKUP($B13,'1-1.入居状況等の記録'!$A$5:$AE$20,22,FALSE)))</f>
        <v/>
      </c>
      <c r="E13" s="201" t="e" cm="1">
        <f t="array" aca="1" ref="E13" ca="1">INDIRECT($B13&amp;"!"&amp;E$1)</f>
        <v>#REF!</v>
      </c>
      <c r="F13" s="201" t="e" cm="1">
        <f t="array" aca="1" ref="F13" ca="1">INDIRECT($B13&amp;"!"&amp;F$1)</f>
        <v>#REF!</v>
      </c>
      <c r="G13" s="201" t="e" cm="1">
        <f t="array" aca="1" ref="G13" ca="1">INDIRECT($B13&amp;"!"&amp;G$1)</f>
        <v>#REF!</v>
      </c>
      <c r="H13" s="201" t="e" cm="1">
        <f t="array" aca="1" ref="H13" ca="1">INDIRECT($B13&amp;"!"&amp;H$1)</f>
        <v>#REF!</v>
      </c>
      <c r="I13" s="201" t="e" cm="1">
        <f t="array" aca="1" ref="I13" ca="1">INDIRECT($B13&amp;"!"&amp;I$1)</f>
        <v>#REF!</v>
      </c>
      <c r="J13" s="201" t="e" cm="1">
        <f t="array" aca="1" ref="J13" ca="1">INDIRECT($B13&amp;"!"&amp;J$1)</f>
        <v>#REF!</v>
      </c>
      <c r="K13" s="200" t="str">
        <f>IF(VLOOKUP($B13,'1-1.入居状況等の記録'!$A$5:$AE$20,23,FALSE)=0,"",(VLOOKUP($B13,'1-1.入居状況等の記録'!$A$5:$AE$20,23,FALSE)))</f>
        <v/>
      </c>
      <c r="L13" s="201" t="e" cm="1">
        <f t="array" aca="1" ref="L13" ca="1">INDIRECT($B13&amp;"!"&amp;L$1)</f>
        <v>#REF!</v>
      </c>
      <c r="M13" s="5"/>
      <c r="N13" s="201" t="e" cm="1">
        <f t="array" aca="1" ref="N13" ca="1">INDIRECT($B13&amp;"!"&amp;N$1)</f>
        <v>#REF!</v>
      </c>
      <c r="O13" s="5"/>
      <c r="P13" s="201" t="e" cm="1">
        <f t="array" aca="1" ref="P13" ca="1">INDIRECT($B13&amp;"!"&amp;P$1)</f>
        <v>#REF!</v>
      </c>
      <c r="Q13" s="59"/>
      <c r="R13" s="201" t="e" cm="1">
        <f t="array" aca="1" ref="R13" ca="1">INDIRECT($B13&amp;"!"&amp;R$1)</f>
        <v>#REF!</v>
      </c>
      <c r="S13" s="202" t="str">
        <f>IF(VLOOKUP($B13,'1-1.入居状況等の記録'!$A$5:$AE$20,'1-1.入居状況等の記録'!P$1,FALSE)="","",VLOOKUP($B13,'1-1.入居状況等の記録'!$A$5:$AE$20,'1-1.入居状況等の記録'!P$1,FALSE))</f>
        <v>なし</v>
      </c>
      <c r="T13" s="200" t="str">
        <f>IF(VLOOKUP($B13,'1-1.入居状況等の記録'!$A$5:$AE$20,'1-1.入居状況等の記録'!Y$1,FALSE)="","",VLOOKUP($B13,'1-1.入居状況等の記録'!$A$5:$AE$20,'1-1.入居状況等の記録'!Y$1,FALSE))</f>
        <v/>
      </c>
      <c r="U13" s="200" t="str">
        <f>IF(VLOOKUP($B13,'1-1.入居状況等の記録'!$A$5:$AE$20,'1-1.入居状況等の記録'!Z$1,FALSE)="","",VLOOKUP($B13,'1-1.入居状況等の記録'!$A$5:$AE$20,'1-1.入居状況等の記録'!Z$1,FALSE))</f>
        <v/>
      </c>
      <c r="V13" s="200" t="str">
        <f>IF(VLOOKUP($B13,'1-1.入居状況等の記録'!$A$5:$AE$20,'1-1.入居状況等の記録'!AA$1,FALSE)="","",VLOOKUP($B13,'1-1.入居状況等の記録'!$A$5:$AE$20,'1-1.入居状況等の記録'!AA$1,FALSE))</f>
        <v/>
      </c>
      <c r="W13" s="200" t="str">
        <f>IF(VLOOKUP($B13,'1-1.入居状況等の記録'!$A$5:$AE$20,'1-1.入居状況等の記録'!AB$1,FALSE)="","",VLOOKUP($B13,'1-1.入居状況等の記録'!$A$5:$AE$20,'1-1.入居状況等の記録'!AB$1,FALSE))</f>
        <v/>
      </c>
      <c r="X13" s="200" t="str">
        <f>IF(VLOOKUP($B13,'1-1.入居状況等の記録'!$A$5:$AE$20,'1-1.入居状況等の記録'!AC$1,FALSE)="","",VLOOKUP($B13,'1-1.入居状況等の記録'!$A$5:$AE$20,'1-1.入居状況等の記録'!AC$1,FALSE))</f>
        <v/>
      </c>
      <c r="Y13" s="200" t="str">
        <f>IF(VLOOKUP($B13,'1-1.入居状況等の記録'!$A$5:$AE$20,'1-1.入居状況等の記録'!AD$1,FALSE)="","",VLOOKUP($B13,'1-1.入居状況等の記録'!$A$5:$AE$20,'1-1.入居状況等の記録'!AD$1,FALSE))</f>
        <v/>
      </c>
    </row>
    <row r="14" spans="2:25" x14ac:dyDescent="0.4">
      <c r="B14" s="199" t="str">
        <f>'1-1.入居状況等の記録'!A10</f>
        <v>201◇○</v>
      </c>
      <c r="C14" s="200" t="str">
        <f>VLOOKUP($B14,'1-1.入居状況等の記録'!$A$5:$AE$20,9,FALSE)</f>
        <v>-</v>
      </c>
      <c r="D14" s="200" t="str">
        <f>IF(VLOOKUP($B14,'1-1.入居状況等の記録'!$A$5:$AE$20,22,FALSE)=0,"",(VLOOKUP($B14,'1-1.入居状況等の記録'!$A$5:$AE$20,22,FALSE)))</f>
        <v>-</v>
      </c>
      <c r="E14" s="201" cm="1">
        <f t="array" aca="1" ref="E14" ca="1">INDIRECT($B14&amp;"!"&amp;E$1)</f>
        <v>0</v>
      </c>
      <c r="F14" s="201" cm="1">
        <f t="array" aca="1" ref="F14" ca="1">INDIRECT($B14&amp;"!"&amp;F$1)</f>
        <v>0</v>
      </c>
      <c r="G14" s="201" cm="1">
        <f t="array" aca="1" ref="G14" ca="1">INDIRECT($B14&amp;"!"&amp;G$1)</f>
        <v>0</v>
      </c>
      <c r="H14" s="201" cm="1">
        <f t="array" aca="1" ref="H14" ca="1">INDIRECT($B14&amp;"!"&amp;H$1)</f>
        <v>0</v>
      </c>
      <c r="I14" s="201" cm="1">
        <f t="array" aca="1" ref="I14" ca="1">INDIRECT($B14&amp;"!"&amp;I$1)</f>
        <v>0</v>
      </c>
      <c r="J14" s="201" cm="1">
        <f t="array" aca="1" ref="J14" ca="1">INDIRECT($B14&amp;"!"&amp;J$1)</f>
        <v>0</v>
      </c>
      <c r="K14" s="200" t="str">
        <f>IF(VLOOKUP($B14,'1-1.入居状況等の記録'!$A$5:$AE$20,23,FALSE)=0,"",(VLOOKUP($B14,'1-1.入居状況等の記録'!$A$5:$AE$20,23,FALSE)))</f>
        <v>訪問</v>
      </c>
      <c r="L14" s="201" cm="1">
        <f t="array" aca="1" ref="L14" ca="1">INDIRECT($B14&amp;"!"&amp;L$1)</f>
        <v>2</v>
      </c>
      <c r="M14" s="5"/>
      <c r="N14" s="201" cm="1">
        <f t="array" aca="1" ref="N14" ca="1">INDIRECT($B14&amp;"!"&amp;N$1)</f>
        <v>0</v>
      </c>
      <c r="O14" s="38"/>
      <c r="P14" s="201" cm="1">
        <f t="array" aca="1" ref="P14" ca="1">INDIRECT($B14&amp;"!"&amp;P$1)</f>
        <v>0</v>
      </c>
      <c r="Q14" s="59"/>
      <c r="R14" s="201" cm="1">
        <f t="array" aca="1" ref="R14" ca="1">INDIRECT($B14&amp;"!"&amp;R$1)</f>
        <v>0</v>
      </c>
      <c r="S14" s="202" t="str">
        <f>IF(VLOOKUP($B14,'1-1.入居状況等の記録'!$A$5:$AE$20,'1-1.入居状況等の記録'!P$1,FALSE)="","",VLOOKUP($B14,'1-1.入居状況等の記録'!$A$5:$AE$20,'1-1.入居状況等の記録'!P$1,FALSE))</f>
        <v>買い物支援</v>
      </c>
      <c r="T14" s="200" t="str">
        <f>IF(VLOOKUP($B14,'1-1.入居状況等の記録'!$A$5:$AE$20,'1-1.入居状況等の記録'!Y$1,FALSE)="","",VLOOKUP($B14,'1-1.入居状況等の記録'!$A$5:$AE$20,'1-1.入居状況等の記録'!Y$1,FALSE))</f>
        <v/>
      </c>
      <c r="U14" s="200" t="str">
        <f>IF(VLOOKUP($B14,'1-1.入居状況等の記録'!$A$5:$AE$20,'1-1.入居状況等の記録'!Z$1,FALSE)="","",VLOOKUP($B14,'1-1.入居状況等の記録'!$A$5:$AE$20,'1-1.入居状況等の記録'!Z$1,FALSE))</f>
        <v/>
      </c>
      <c r="V14" s="200" t="str">
        <f>IF(VLOOKUP($B14,'1-1.入居状況等の記録'!$A$5:$AE$20,'1-1.入居状況等の記録'!AA$1,FALSE)="","",VLOOKUP($B14,'1-1.入居状況等の記録'!$A$5:$AE$20,'1-1.入居状況等の記録'!AA$1,FALSE))</f>
        <v/>
      </c>
      <c r="W14" s="200" t="str">
        <f>IF(VLOOKUP($B14,'1-1.入居状況等の記録'!$A$5:$AE$20,'1-1.入居状況等の記録'!AB$1,FALSE)="","",VLOOKUP($B14,'1-1.入居状況等の記録'!$A$5:$AE$20,'1-1.入居状況等の記録'!AB$1,FALSE))</f>
        <v>○</v>
      </c>
      <c r="X14" s="200" t="str">
        <f>IF(VLOOKUP($B14,'1-1.入居状況等の記録'!$A$5:$AE$20,'1-1.入居状況等の記録'!AC$1,FALSE)="","",VLOOKUP($B14,'1-1.入居状況等の記録'!$A$5:$AE$20,'1-1.入居状況等の記録'!AC$1,FALSE))</f>
        <v/>
      </c>
      <c r="Y14" s="200" t="str">
        <f>IF(VLOOKUP($B14,'1-1.入居状況等の記録'!$A$5:$AE$20,'1-1.入居状況等の記録'!AD$1,FALSE)="","",VLOOKUP($B14,'1-1.入居状況等の記録'!$A$5:$AE$20,'1-1.入居状況等の記録'!AD$1,FALSE))</f>
        <v/>
      </c>
    </row>
    <row r="15" spans="2:25" x14ac:dyDescent="0.4">
      <c r="B15" s="199" t="str">
        <f>'1-1.入居状況等の記録'!A11</f>
        <v>202□◇</v>
      </c>
      <c r="C15" s="200" t="str">
        <f>VLOOKUP($B15,'1-1.入居状況等の記録'!$A$5:$AE$20,9,FALSE)</f>
        <v>-</v>
      </c>
      <c r="D15" s="200" t="str">
        <f>IF(VLOOKUP($B15,'1-1.入居状況等の記録'!$A$5:$AE$20,22,FALSE)=0,"",(VLOOKUP($B15,'1-1.入居状況等の記録'!$A$5:$AE$20,22,FALSE)))</f>
        <v>-</v>
      </c>
      <c r="E15" s="201" cm="1">
        <f t="array" aca="1" ref="E15" ca="1">INDIRECT($B15&amp;"!"&amp;E$1)</f>
        <v>0</v>
      </c>
      <c r="F15" s="201" cm="1">
        <f t="array" aca="1" ref="F15" ca="1">INDIRECT($B15&amp;"!"&amp;F$1)</f>
        <v>0</v>
      </c>
      <c r="G15" s="201" cm="1">
        <f t="array" aca="1" ref="G15" ca="1">INDIRECT($B15&amp;"!"&amp;G$1)</f>
        <v>0</v>
      </c>
      <c r="H15" s="201" cm="1">
        <f t="array" aca="1" ref="H15" ca="1">INDIRECT($B15&amp;"!"&amp;H$1)</f>
        <v>0</v>
      </c>
      <c r="I15" s="201" cm="1">
        <f t="array" aca="1" ref="I15" ca="1">INDIRECT($B15&amp;"!"&amp;I$1)</f>
        <v>0</v>
      </c>
      <c r="J15" s="201" cm="1">
        <f t="array" aca="1" ref="J15" ca="1">INDIRECT($B15&amp;"!"&amp;J$1)</f>
        <v>0</v>
      </c>
      <c r="K15" s="200" t="str">
        <f>IF(VLOOKUP($B15,'1-1.入居状況等の記録'!$A$5:$AE$20,23,FALSE)=0,"",(VLOOKUP($B15,'1-1.入居状況等の記録'!$A$5:$AE$20,23,FALSE)))</f>
        <v>-</v>
      </c>
      <c r="L15" s="201" cm="1">
        <f t="array" aca="1" ref="L15" ca="1">INDIRECT($B15&amp;"!"&amp;L$1)</f>
        <v>0</v>
      </c>
      <c r="M15" s="5"/>
      <c r="N15" s="201" cm="1">
        <f t="array" aca="1" ref="N15" ca="1">INDIRECT($B15&amp;"!"&amp;N$1)</f>
        <v>0</v>
      </c>
      <c r="O15" s="38"/>
      <c r="P15" s="201" cm="1">
        <f t="array" aca="1" ref="P15" ca="1">INDIRECT($B15&amp;"!"&amp;P$1)</f>
        <v>0</v>
      </c>
      <c r="Q15" s="59"/>
      <c r="R15" s="201" cm="1">
        <f t="array" aca="1" ref="R15" ca="1">INDIRECT($B15&amp;"!"&amp;R$1)</f>
        <v>0</v>
      </c>
      <c r="S15" s="202" t="str">
        <f>IF(VLOOKUP($B15,'1-1.入居状況等の記録'!$A$5:$AE$20,'1-1.入居状況等の記録'!P$1,FALSE)="","",VLOOKUP($B15,'1-1.入居状況等の記録'!$A$5:$AE$20,'1-1.入居状況等の記録'!P$1,FALSE))</f>
        <v>なし</v>
      </c>
      <c r="T15" s="200" t="str">
        <f>IF(VLOOKUP($B15,'1-1.入居状況等の記録'!$A$5:$AE$20,'1-1.入居状況等の記録'!Y$1,FALSE)="","",VLOOKUP($B15,'1-1.入居状況等の記録'!$A$5:$AE$20,'1-1.入居状況等の記録'!Y$1,FALSE))</f>
        <v/>
      </c>
      <c r="U15" s="200" t="str">
        <f>IF(VLOOKUP($B15,'1-1.入居状況等の記録'!$A$5:$AE$20,'1-1.入居状況等の記録'!Z$1,FALSE)="","",VLOOKUP($B15,'1-1.入居状況等の記録'!$A$5:$AE$20,'1-1.入居状況等の記録'!Z$1,FALSE))</f>
        <v/>
      </c>
      <c r="V15" s="200" t="str">
        <f>IF(VLOOKUP($B15,'1-1.入居状況等の記録'!$A$5:$AE$20,'1-1.入居状況等の記録'!AA$1,FALSE)="","",VLOOKUP($B15,'1-1.入居状況等の記録'!$A$5:$AE$20,'1-1.入居状況等の記録'!AA$1,FALSE))</f>
        <v/>
      </c>
      <c r="W15" s="200" t="str">
        <f>IF(VLOOKUP($B15,'1-1.入居状況等の記録'!$A$5:$AE$20,'1-1.入居状況等の記録'!AB$1,FALSE)="","",VLOOKUP($B15,'1-1.入居状況等の記録'!$A$5:$AE$20,'1-1.入居状況等の記録'!AB$1,FALSE))</f>
        <v/>
      </c>
      <c r="X15" s="200" t="str">
        <f>IF(VLOOKUP($B15,'1-1.入居状況等の記録'!$A$5:$AE$20,'1-1.入居状況等の記録'!AC$1,FALSE)="","",VLOOKUP($B15,'1-1.入居状況等の記録'!$A$5:$AE$20,'1-1.入居状況等の記録'!AC$1,FALSE))</f>
        <v/>
      </c>
      <c r="Y15" s="200" t="str">
        <f>IF(VLOOKUP($B15,'1-1.入居状況等の記録'!$A$5:$AE$20,'1-1.入居状況等の記録'!AD$1,FALSE)="","",VLOOKUP($B15,'1-1.入居状況等の記録'!$A$5:$AE$20,'1-1.入居状況等の記録'!AD$1,FALSE))</f>
        <v/>
      </c>
    </row>
    <row r="16" spans="2:25" x14ac:dyDescent="0.4">
      <c r="B16" s="199" t="str">
        <f>'1-1.入居状況等の記録'!A12</f>
        <v>203○△</v>
      </c>
      <c r="C16" s="200" t="str">
        <f>VLOOKUP($B16,'1-1.入居状況等の記録'!$A$5:$AE$20,9,FALSE)</f>
        <v>○</v>
      </c>
      <c r="D16" s="200" t="str">
        <f>IF(VLOOKUP($B16,'1-1.入居状況等の記録'!$A$5:$AE$20,22,FALSE)=0,"",(VLOOKUP($B16,'1-1.入居状況等の記録'!$A$5:$AE$20,22,FALSE)))</f>
        <v>機器</v>
      </c>
      <c r="E16" s="201" cm="1">
        <f t="array" aca="1" ref="E16" ca="1">INDIRECT($B16&amp;"!"&amp;E$1)</f>
        <v>0</v>
      </c>
      <c r="F16" s="201" cm="1">
        <f t="array" aca="1" ref="F16" ca="1">INDIRECT($B16&amp;"!"&amp;F$1)</f>
        <v>0</v>
      </c>
      <c r="G16" s="201" cm="1">
        <f t="array" aca="1" ref="G16" ca="1">INDIRECT($B16&amp;"!"&amp;G$1)</f>
        <v>0</v>
      </c>
      <c r="H16" s="201" cm="1">
        <f t="array" aca="1" ref="H16" ca="1">INDIRECT($B16&amp;"!"&amp;H$1)</f>
        <v>0</v>
      </c>
      <c r="I16" s="201" cm="1">
        <f t="array" aca="1" ref="I16" ca="1">INDIRECT($B16&amp;"!"&amp;I$1)</f>
        <v>0</v>
      </c>
      <c r="J16" s="201" cm="1">
        <f t="array" aca="1" ref="J16" ca="1">INDIRECT($B16&amp;"!"&amp;J$1)</f>
        <v>0</v>
      </c>
      <c r="K16" s="200" t="str">
        <f>IF(VLOOKUP($B16,'1-1.入居状況等の記録'!$A$5:$AE$20,23,FALSE)=0,"",(VLOOKUP($B16,'1-1.入居状況等の記録'!$A$5:$AE$20,23,FALSE)))</f>
        <v>訪問</v>
      </c>
      <c r="L16" s="201" cm="1">
        <f t="array" aca="1" ref="L16" ca="1">INDIRECT($B16&amp;"!"&amp;L$1)</f>
        <v>3</v>
      </c>
      <c r="M16" s="5"/>
      <c r="N16" s="201" cm="1">
        <f t="array" aca="1" ref="N16" ca="1">INDIRECT($B16&amp;"!"&amp;N$1)</f>
        <v>0</v>
      </c>
      <c r="O16" s="38"/>
      <c r="P16" s="201" cm="1">
        <f t="array" aca="1" ref="P16" ca="1">INDIRECT($B16&amp;"!"&amp;P$1)</f>
        <v>0</v>
      </c>
      <c r="Q16" s="59"/>
      <c r="R16" s="201" cm="1">
        <f t="array" aca="1" ref="R16" ca="1">INDIRECT($B16&amp;"!"&amp;R$1)</f>
        <v>0</v>
      </c>
      <c r="S16" s="202" t="str">
        <f>IF(VLOOKUP($B16,'1-1.入居状況等の記録'!$A$5:$AE$20,'1-1.入居状況等の記録'!P$1,FALSE)="","",VLOOKUP($B16,'1-1.入居状況等の記録'!$A$5:$AE$20,'1-1.入居状況等の記録'!P$1,FALSE))</f>
        <v>なし</v>
      </c>
      <c r="T16" s="200" t="str">
        <f>IF(VLOOKUP($B16,'1-1.入居状況等の記録'!$A$5:$AE$20,'1-1.入居状況等の記録'!Y$1,FALSE)="","",VLOOKUP($B16,'1-1.入居状況等の記録'!$A$5:$AE$20,'1-1.入居状況等の記録'!Y$1,FALSE))</f>
        <v/>
      </c>
      <c r="U16" s="200" t="str">
        <f>IF(VLOOKUP($B16,'1-1.入居状況等の記録'!$A$5:$AE$20,'1-1.入居状況等の記録'!Z$1,FALSE)="","",VLOOKUP($B16,'1-1.入居状況等の記録'!$A$5:$AE$20,'1-1.入居状況等の記録'!Z$1,FALSE))</f>
        <v/>
      </c>
      <c r="V16" s="200" t="str">
        <f>IF(VLOOKUP($B16,'1-1.入居状況等の記録'!$A$5:$AE$20,'1-1.入居状況等の記録'!AA$1,FALSE)="","",VLOOKUP($B16,'1-1.入居状況等の記録'!$A$5:$AE$20,'1-1.入居状況等の記録'!AA$1,FALSE))</f>
        <v>○</v>
      </c>
      <c r="W16" s="200" t="str">
        <f>IF(VLOOKUP($B16,'1-1.入居状況等の記録'!$A$5:$AE$20,'1-1.入居状況等の記録'!AB$1,FALSE)="","",VLOOKUP($B16,'1-1.入居状況等の記録'!$A$5:$AE$20,'1-1.入居状況等の記録'!AB$1,FALSE))</f>
        <v/>
      </c>
      <c r="X16" s="200" t="str">
        <f>IF(VLOOKUP($B16,'1-1.入居状況等の記録'!$A$5:$AE$20,'1-1.入居状況等の記録'!AC$1,FALSE)="","",VLOOKUP($B16,'1-1.入居状況等の記録'!$A$5:$AE$20,'1-1.入居状況等の記録'!AC$1,FALSE))</f>
        <v/>
      </c>
      <c r="Y16" s="200" t="str">
        <f>IF(VLOOKUP($B16,'1-1.入居状況等の記録'!$A$5:$AE$20,'1-1.入居状況等の記録'!AD$1,FALSE)="","",VLOOKUP($B16,'1-1.入居状況等の記録'!$A$5:$AE$20,'1-1.入居状況等の記録'!AD$1,FALSE))</f>
        <v/>
      </c>
    </row>
    <row r="17" spans="2:25" x14ac:dyDescent="0.4">
      <c r="B17" s="199" t="str">
        <f>'1-1.入居状況等の記録'!A13</f>
        <v>204空き</v>
      </c>
      <c r="C17" s="200" t="str">
        <f>VLOOKUP($B17,'1-1.入居状況等の記録'!$A$5:$AE$20,9,FALSE)</f>
        <v>-</v>
      </c>
      <c r="D17" s="200" t="str">
        <f>IF(VLOOKUP($B17,'1-1.入居状況等の記録'!$A$5:$AE$20,22,FALSE)=0,"",(VLOOKUP($B17,'1-1.入居状況等の記録'!$A$5:$AE$20,22,FALSE)))</f>
        <v/>
      </c>
      <c r="E17" s="201" t="e" cm="1">
        <f t="array" aca="1" ref="E17" ca="1">INDIRECT($B17&amp;"!"&amp;E$1)</f>
        <v>#REF!</v>
      </c>
      <c r="F17" s="201" t="e" cm="1">
        <f t="array" aca="1" ref="F17" ca="1">INDIRECT($B17&amp;"!"&amp;F$1)</f>
        <v>#REF!</v>
      </c>
      <c r="G17" s="201" t="e" cm="1">
        <f t="array" aca="1" ref="G17" ca="1">INDIRECT($B17&amp;"!"&amp;G$1)</f>
        <v>#REF!</v>
      </c>
      <c r="H17" s="201" t="e" cm="1">
        <f t="array" aca="1" ref="H17" ca="1">INDIRECT($B17&amp;"!"&amp;H$1)</f>
        <v>#REF!</v>
      </c>
      <c r="I17" s="201" t="e" cm="1">
        <f t="array" aca="1" ref="I17" ca="1">INDIRECT($B17&amp;"!"&amp;I$1)</f>
        <v>#REF!</v>
      </c>
      <c r="J17" s="201" t="e" cm="1">
        <f t="array" aca="1" ref="J17" ca="1">INDIRECT($B17&amp;"!"&amp;J$1)</f>
        <v>#REF!</v>
      </c>
      <c r="K17" s="200" t="str">
        <f>IF(VLOOKUP($B17,'1-1.入居状況等の記録'!$A$5:$AE$20,23,FALSE)=0,"",(VLOOKUP($B17,'1-1.入居状況等の記録'!$A$5:$AE$20,23,FALSE)))</f>
        <v/>
      </c>
      <c r="L17" s="201" t="e" cm="1">
        <f t="array" aca="1" ref="L17" ca="1">INDIRECT($B17&amp;"!"&amp;L$1)</f>
        <v>#REF!</v>
      </c>
      <c r="M17" s="5"/>
      <c r="N17" s="201" t="e" cm="1">
        <f t="array" aca="1" ref="N17" ca="1">INDIRECT($B17&amp;"!"&amp;N$1)</f>
        <v>#REF!</v>
      </c>
      <c r="O17" s="5"/>
      <c r="P17" s="201" t="e" cm="1">
        <f t="array" aca="1" ref="P17" ca="1">INDIRECT($B17&amp;"!"&amp;P$1)</f>
        <v>#REF!</v>
      </c>
      <c r="Q17" s="59"/>
      <c r="R17" s="201" t="e" cm="1">
        <f t="array" aca="1" ref="R17" ca="1">INDIRECT($B17&amp;"!"&amp;R$1)</f>
        <v>#REF!</v>
      </c>
      <c r="S17" s="202" t="str">
        <f>IF(VLOOKUP($B17,'1-1.入居状況等の記録'!$A$5:$AE$20,'1-1.入居状況等の記録'!P$1,FALSE)="","",VLOOKUP($B17,'1-1.入居状況等の記録'!$A$5:$AE$20,'1-1.入居状況等の記録'!P$1,FALSE))</f>
        <v>なし</v>
      </c>
      <c r="T17" s="200" t="str">
        <f>IF(VLOOKUP($B17,'1-1.入居状況等の記録'!$A$5:$AE$20,'1-1.入居状況等の記録'!Y$1,FALSE)="","",VLOOKUP($B17,'1-1.入居状況等の記録'!$A$5:$AE$20,'1-1.入居状況等の記録'!Y$1,FALSE))</f>
        <v/>
      </c>
      <c r="U17" s="200" t="str">
        <f>IF(VLOOKUP($B17,'1-1.入居状況等の記録'!$A$5:$AE$20,'1-1.入居状況等の記録'!Z$1,FALSE)="","",VLOOKUP($B17,'1-1.入居状況等の記録'!$A$5:$AE$20,'1-1.入居状況等の記録'!Z$1,FALSE))</f>
        <v/>
      </c>
      <c r="V17" s="200" t="str">
        <f>IF(VLOOKUP($B17,'1-1.入居状況等の記録'!$A$5:$AE$20,'1-1.入居状況等の記録'!AA$1,FALSE)="","",VLOOKUP($B17,'1-1.入居状況等の記録'!$A$5:$AE$20,'1-1.入居状況等の記録'!AA$1,FALSE))</f>
        <v/>
      </c>
      <c r="W17" s="200" t="str">
        <f>IF(VLOOKUP($B17,'1-1.入居状況等の記録'!$A$5:$AE$20,'1-1.入居状況等の記録'!AB$1,FALSE)="","",VLOOKUP($B17,'1-1.入居状況等の記録'!$A$5:$AE$20,'1-1.入居状況等の記録'!AB$1,FALSE))</f>
        <v/>
      </c>
      <c r="X17" s="200" t="str">
        <f>IF(VLOOKUP($B17,'1-1.入居状況等の記録'!$A$5:$AE$20,'1-1.入居状況等の記録'!AC$1,FALSE)="","",VLOOKUP($B17,'1-1.入居状況等の記録'!$A$5:$AE$20,'1-1.入居状況等の記録'!AC$1,FALSE))</f>
        <v/>
      </c>
      <c r="Y17" s="200" t="str">
        <f>IF(VLOOKUP($B17,'1-1.入居状況等の記録'!$A$5:$AE$20,'1-1.入居状況等の記録'!AD$1,FALSE)="","",VLOOKUP($B17,'1-1.入居状況等の記録'!$A$5:$AE$20,'1-1.入居状況等の記録'!AD$1,FALSE))</f>
        <v/>
      </c>
    </row>
    <row r="18" spans="2:25" ht="36" x14ac:dyDescent="0.4">
      <c r="B18" s="199" t="str">
        <f>'1-1.入居状況等の記録'!A14</f>
        <v>204□○</v>
      </c>
      <c r="C18" s="200" t="str">
        <f>VLOOKUP($B18,'1-1.入居状況等の記録'!$A$5:$AE$20,9,FALSE)</f>
        <v>○</v>
      </c>
      <c r="D18" s="200" t="str">
        <f>IF(VLOOKUP($B18,'1-1.入居状況等の記録'!$A$5:$AE$20,22,FALSE)=0,"",(VLOOKUP($B18,'1-1.入居状況等の記録'!$A$5:$AE$20,22,FALSE)))</f>
        <v>電話</v>
      </c>
      <c r="E18" s="201" cm="1">
        <f t="array" aca="1" ref="E18" ca="1">INDIRECT($B18&amp;"!"&amp;E$1)</f>
        <v>0</v>
      </c>
      <c r="F18" s="201" cm="1">
        <f t="array" aca="1" ref="F18" ca="1">INDIRECT($B18&amp;"!"&amp;F$1)</f>
        <v>0</v>
      </c>
      <c r="G18" s="201" cm="1">
        <f t="array" aca="1" ref="G18" ca="1">INDIRECT($B18&amp;"!"&amp;G$1)</f>
        <v>0</v>
      </c>
      <c r="H18" s="201" cm="1">
        <f t="array" aca="1" ref="H18" ca="1">INDIRECT($B18&amp;"!"&amp;H$1)</f>
        <v>0</v>
      </c>
      <c r="I18" s="201" cm="1">
        <f t="array" aca="1" ref="I18" ca="1">INDIRECT($B18&amp;"!"&amp;I$1)</f>
        <v>0</v>
      </c>
      <c r="J18" s="201" cm="1">
        <f t="array" aca="1" ref="J18" ca="1">INDIRECT($B18&amp;"!"&amp;J$1)</f>
        <v>0</v>
      </c>
      <c r="K18" s="200" t="str">
        <f>IF(VLOOKUP($B18,'1-1.入居状況等の記録'!$A$5:$AE$20,23,FALSE)=0,"",(VLOOKUP($B18,'1-1.入居状況等の記録'!$A$5:$AE$20,23,FALSE)))</f>
        <v>訪問</v>
      </c>
      <c r="L18" s="201" cm="1">
        <f t="array" aca="1" ref="L18" ca="1">INDIRECT($B18&amp;"!"&amp;L$1)</f>
        <v>3</v>
      </c>
      <c r="M18" s="5"/>
      <c r="N18" s="201" cm="1">
        <f t="array" aca="1" ref="N18" ca="1">INDIRECT($B18&amp;"!"&amp;N$1)</f>
        <v>0</v>
      </c>
      <c r="O18" s="38" t="s">
        <v>255</v>
      </c>
      <c r="P18" s="201" cm="1">
        <f t="array" aca="1" ref="P18" ca="1">INDIRECT($B18&amp;"!"&amp;P$1)</f>
        <v>1</v>
      </c>
      <c r="Q18" s="59"/>
      <c r="R18" s="201" cm="1">
        <f t="array" aca="1" ref="R18" ca="1">INDIRECT($B18&amp;"!"&amp;R$1)</f>
        <v>0</v>
      </c>
      <c r="S18" s="202" t="str">
        <f>IF(VLOOKUP($B18,'1-1.入居状況等の記録'!$A$5:$AE$20,'1-1.入居状況等の記録'!P$1,FALSE)="","",VLOOKUP($B18,'1-1.入居状況等の記録'!$A$5:$AE$20,'1-1.入居状況等の記録'!P$1,FALSE))</f>
        <v>なし</v>
      </c>
      <c r="T18" s="200" t="str">
        <f>IF(VLOOKUP($B18,'1-1.入居状況等の記録'!$A$5:$AE$20,'1-1.入居状況等の記録'!Y$1,FALSE)="","",VLOOKUP($B18,'1-1.入居状況等の記録'!$A$5:$AE$20,'1-1.入居状況等の記録'!Y$1,FALSE))</f>
        <v>○</v>
      </c>
      <c r="U18" s="200" t="str">
        <f>IF(VLOOKUP($B18,'1-1.入居状況等の記録'!$A$5:$AE$20,'1-1.入居状況等の記録'!Z$1,FALSE)="","",VLOOKUP($B18,'1-1.入居状況等の記録'!$A$5:$AE$20,'1-1.入居状況等の記録'!Z$1,FALSE))</f>
        <v/>
      </c>
      <c r="V18" s="200" t="str">
        <f>IF(VLOOKUP($B18,'1-1.入居状況等の記録'!$A$5:$AE$20,'1-1.入居状況等の記録'!AA$1,FALSE)="","",VLOOKUP($B18,'1-1.入居状況等の記録'!$A$5:$AE$20,'1-1.入居状況等の記録'!AA$1,FALSE))</f>
        <v/>
      </c>
      <c r="W18" s="200" t="str">
        <f>IF(VLOOKUP($B18,'1-1.入居状況等の記録'!$A$5:$AE$20,'1-1.入居状況等の記録'!AB$1,FALSE)="","",VLOOKUP($B18,'1-1.入居状況等の記録'!$A$5:$AE$20,'1-1.入居状況等の記録'!AB$1,FALSE))</f>
        <v>○</v>
      </c>
      <c r="X18" s="200" t="str">
        <f>IF(VLOOKUP($B18,'1-1.入居状況等の記録'!$A$5:$AE$20,'1-1.入居状況等の記録'!AC$1,FALSE)="","",VLOOKUP($B18,'1-1.入居状況等の記録'!$A$5:$AE$20,'1-1.入居状況等の記録'!AC$1,FALSE))</f>
        <v/>
      </c>
      <c r="Y18" s="200" t="str">
        <f>IF(VLOOKUP($B18,'1-1.入居状況等の記録'!$A$5:$AE$20,'1-1.入居状況等の記録'!AD$1,FALSE)="","",VLOOKUP($B18,'1-1.入居状況等の記録'!$A$5:$AE$20,'1-1.入居状況等の記録'!AD$1,FALSE))</f>
        <v/>
      </c>
    </row>
    <row r="19" spans="2:25" x14ac:dyDescent="0.4">
      <c r="B19" s="199"/>
      <c r="C19" s="5"/>
      <c r="D19" s="5"/>
      <c r="E19" s="59"/>
      <c r="F19" s="59"/>
      <c r="G19" s="59"/>
      <c r="H19" s="59"/>
      <c r="I19" s="59"/>
      <c r="J19" s="59"/>
      <c r="K19" s="5"/>
      <c r="L19" s="59"/>
      <c r="M19" s="5"/>
      <c r="N19" s="59"/>
      <c r="O19" s="59"/>
      <c r="P19" s="59"/>
      <c r="Q19" s="59"/>
      <c r="R19" s="59"/>
      <c r="S19" s="168"/>
      <c r="T19" s="5"/>
      <c r="U19" s="5"/>
      <c r="V19" s="5"/>
      <c r="W19" s="5"/>
      <c r="X19" s="5"/>
      <c r="Y19" s="5"/>
    </row>
    <row r="20" spans="2:25" x14ac:dyDescent="0.4">
      <c r="B20" s="5"/>
      <c r="C20" s="5"/>
      <c r="D20" s="5"/>
      <c r="E20" s="59"/>
      <c r="F20" s="59"/>
      <c r="G20" s="59"/>
      <c r="H20" s="59"/>
      <c r="I20" s="59"/>
      <c r="J20" s="59"/>
      <c r="K20" s="5"/>
      <c r="L20" s="59"/>
      <c r="M20" s="5"/>
      <c r="N20" s="59"/>
      <c r="O20" s="59"/>
      <c r="P20" s="59"/>
      <c r="Q20" s="59"/>
      <c r="R20" s="59"/>
      <c r="S20" s="168"/>
      <c r="T20" s="5"/>
      <c r="U20" s="5"/>
      <c r="V20" s="5"/>
      <c r="W20" s="5"/>
      <c r="X20" s="5"/>
      <c r="Y20" s="5"/>
    </row>
    <row r="21" spans="2:25" x14ac:dyDescent="0.4">
      <c r="B21" s="5"/>
      <c r="C21" s="5"/>
      <c r="D21" s="5"/>
      <c r="E21" s="59"/>
      <c r="F21" s="59"/>
      <c r="G21" s="59"/>
      <c r="H21" s="59"/>
      <c r="I21" s="59"/>
      <c r="J21" s="59"/>
      <c r="K21" s="5"/>
      <c r="L21" s="59"/>
      <c r="M21" s="5"/>
      <c r="N21" s="59"/>
      <c r="O21" s="59"/>
      <c r="P21" s="59"/>
      <c r="Q21" s="59"/>
      <c r="R21" s="59"/>
      <c r="S21" s="168"/>
      <c r="T21" s="5"/>
      <c r="U21" s="5"/>
      <c r="V21" s="5"/>
      <c r="W21" s="5"/>
      <c r="X21" s="5"/>
      <c r="Y21" s="5"/>
    </row>
    <row r="22" spans="2:25" x14ac:dyDescent="0.4">
      <c r="B22" s="5" t="s">
        <v>249</v>
      </c>
      <c r="C22" s="5"/>
      <c r="D22" s="59"/>
      <c r="E22" s="203">
        <f ca="1">SUMIF($C9:$C21,"○",E9:E21)</f>
        <v>3</v>
      </c>
      <c r="F22" s="203">
        <f t="shared" ref="F22:N22" ca="1" si="0">SUMIF($C9:$C21,"○",F9:F21)</f>
        <v>2</v>
      </c>
      <c r="G22" s="203">
        <f t="shared" ca="1" si="0"/>
        <v>1</v>
      </c>
      <c r="H22" s="203">
        <f t="shared" ca="1" si="0"/>
        <v>0</v>
      </c>
      <c r="I22" s="203">
        <f t="shared" ca="1" si="0"/>
        <v>1</v>
      </c>
      <c r="J22" s="203">
        <f t="shared" ca="1" si="0"/>
        <v>0</v>
      </c>
      <c r="K22" s="204"/>
      <c r="L22" s="203">
        <f t="shared" ca="1" si="0"/>
        <v>19</v>
      </c>
      <c r="M22" s="204"/>
      <c r="N22" s="203">
        <f t="shared" ca="1" si="0"/>
        <v>0</v>
      </c>
      <c r="O22" s="204"/>
      <c r="P22" s="203">
        <f ca="1">SUMIF($C9:$C21,"○",P9:P21)</f>
        <v>4</v>
      </c>
      <c r="Q22" s="204"/>
      <c r="R22" s="203">
        <f ca="1">SUMIF($C9:$C21,"○",R9:R21)</f>
        <v>3</v>
      </c>
      <c r="S22" s="203">
        <f>'1-1.入居状況等の記録'!P21</f>
        <v>3</v>
      </c>
      <c r="T22" s="204"/>
      <c r="U22" s="204"/>
      <c r="V22" s="204"/>
      <c r="W22" s="204"/>
      <c r="X22" s="204"/>
      <c r="Y22" s="204"/>
    </row>
  </sheetData>
  <autoFilter ref="B8:Y18" xr:uid="{9C887192-D52A-4C66-805C-29448990E7BC}"/>
  <mergeCells count="30">
    <mergeCell ref="S4:S7"/>
    <mergeCell ref="M6:M7"/>
    <mergeCell ref="N6:N7"/>
    <mergeCell ref="D5:D7"/>
    <mergeCell ref="K4:L4"/>
    <mergeCell ref="K5:K7"/>
    <mergeCell ref="L5:L7"/>
    <mergeCell ref="M4:R4"/>
    <mergeCell ref="M5:N5"/>
    <mergeCell ref="O5:P5"/>
    <mergeCell ref="Q5:R5"/>
    <mergeCell ref="O6:O7"/>
    <mergeCell ref="P6:P7"/>
    <mergeCell ref="Q6:Q7"/>
    <mergeCell ref="R6:R7"/>
    <mergeCell ref="F5:J5"/>
    <mergeCell ref="B4:B7"/>
    <mergeCell ref="E5:E7"/>
    <mergeCell ref="F6:F7"/>
    <mergeCell ref="G6:G7"/>
    <mergeCell ref="D4:J4"/>
    <mergeCell ref="C4:C7"/>
    <mergeCell ref="T4:Y4"/>
    <mergeCell ref="T5:Y5"/>
    <mergeCell ref="T6:T7"/>
    <mergeCell ref="U6:U7"/>
    <mergeCell ref="V6:V7"/>
    <mergeCell ref="W6:W7"/>
    <mergeCell ref="X6:X7"/>
    <mergeCell ref="Y6:Y7"/>
  </mergeCells>
  <phoneticPr fontId="1"/>
  <dataValidations count="2">
    <dataValidation type="list" allowBlank="1" showInputMessage="1" showErrorMessage="1" sqref="K19:K21" xr:uid="{BC930EA4-6759-4C95-99C3-AEF11F6FD787}">
      <formula1>"訪問,その他"</formula1>
    </dataValidation>
    <dataValidation type="list" allowBlank="1" showInputMessage="1" showErrorMessage="1" sqref="D19:D21" xr:uid="{ABF32919-15E4-434C-8ED1-DCAB3E800DEA}">
      <formula1>"機器,電話,SNS,訪問"</formula1>
    </dataValidation>
  </dataValidations>
  <pageMargins left="0.7" right="0.7" top="0.75" bottom="0.75" header="0.3" footer="0.3"/>
  <pageSetup paperSize="9"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13</vt:i4>
      </vt:variant>
    </vt:vector>
  </HeadingPairs>
  <TitlesOfParts>
    <vt:vector size="28" baseType="lpstr">
      <vt:lpstr>1-1.入居状況等の記録 (NG表示)</vt:lpstr>
      <vt:lpstr>定期報告様式</vt:lpstr>
      <vt:lpstr>帳簿の使用方法 </vt:lpstr>
      <vt:lpstr>1-1.入居状況等の記録</vt:lpstr>
      <vt:lpstr>1-2.入居状況等 (集計表)</vt:lpstr>
      <vt:lpstr>2-1.居住安定援助の記録⇒</vt:lpstr>
      <vt:lpstr>101○○</vt:lpstr>
      <vt:lpstr>101□□</vt:lpstr>
      <vt:lpstr>103△□○</vt:lpstr>
      <vt:lpstr>104●◇</vt:lpstr>
      <vt:lpstr>201◇○</vt:lpstr>
      <vt:lpstr>202□◇</vt:lpstr>
      <vt:lpstr>203○△</vt:lpstr>
      <vt:lpstr>204□○</vt:lpstr>
      <vt:lpstr>2-2.要援助者に対する居住安定援助の提供状況（集計表）</vt:lpstr>
      <vt:lpstr>'101□□'!Print_Area</vt:lpstr>
      <vt:lpstr>'101○○'!Print_Area</vt:lpstr>
      <vt:lpstr>'103△□○'!Print_Area</vt:lpstr>
      <vt:lpstr>'104●◇'!Print_Area</vt:lpstr>
      <vt:lpstr>'1-1.入居状況等の記録'!Print_Area</vt:lpstr>
      <vt:lpstr>'1-2.入居状況等 (集計表)'!Print_Area</vt:lpstr>
      <vt:lpstr>'201◇○'!Print_Area</vt:lpstr>
      <vt:lpstr>'202□◇'!Print_Area</vt:lpstr>
      <vt:lpstr>'203○△'!Print_Area</vt:lpstr>
      <vt:lpstr>'204□○'!Print_Area</vt:lpstr>
      <vt:lpstr>'2-2.要援助者に対する居住安定援助の提供状況（集計表）'!Print_Area</vt:lpstr>
      <vt:lpstr>'帳簿の使用方法 '!Print_Area</vt:lpstr>
      <vt:lpstr>定期報告様式!Print_Area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荒川 実緒子</dc:creator>
  <cp:lastModifiedBy>福井 直美</cp:lastModifiedBy>
  <cp:lastPrinted>2025-09-18T11:33:02Z</cp:lastPrinted>
  <dcterms:created xsi:type="dcterms:W3CDTF">2015-06-05T18:17:20Z</dcterms:created>
  <dcterms:modified xsi:type="dcterms:W3CDTF">2025-09-19T08:26:53Z</dcterms:modified>
</cp:coreProperties>
</file>